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Sheet1!$13:$13</definedName>
  </definedNames>
  <calcPr calcId="114210" fullCalcOnLoad="1"/>
</workbook>
</file>

<file path=xl/calcChain.xml><?xml version="1.0" encoding="utf-8"?>
<calcChain xmlns="http://schemas.openxmlformats.org/spreadsheetml/2006/main">
  <c r="H170" i="1"/>
  <c r="C167"/>
  <c r="H169"/>
  <c r="D169"/>
  <c r="C169"/>
  <c r="J167"/>
  <c r="I167"/>
  <c r="H167"/>
  <c r="H166"/>
  <c r="D166"/>
  <c r="C166"/>
  <c r="L126"/>
  <c r="C128"/>
  <c r="C127"/>
  <c r="C126"/>
  <c r="H82"/>
  <c r="H98"/>
  <c r="K58"/>
  <c r="K92"/>
  <c r="C23"/>
  <c r="C22"/>
  <c r="C20"/>
  <c r="C19"/>
  <c r="L51"/>
  <c r="L22"/>
  <c r="L19"/>
  <c r="E186"/>
  <c r="H186"/>
  <c r="D186"/>
  <c r="C186"/>
  <c r="E187"/>
  <c r="D187"/>
  <c r="C187"/>
  <c r="E188"/>
  <c r="D188"/>
  <c r="C188"/>
  <c r="E189"/>
  <c r="D189"/>
  <c r="C189"/>
  <c r="E190"/>
  <c r="D190"/>
  <c r="C190"/>
  <c r="E191"/>
  <c r="H191"/>
  <c r="D191"/>
  <c r="C191"/>
  <c r="E194"/>
  <c r="D194"/>
  <c r="C194"/>
  <c r="E196"/>
  <c r="F196"/>
  <c r="H197"/>
  <c r="H196"/>
  <c r="G201"/>
  <c r="G200"/>
  <c r="E202"/>
  <c r="E201"/>
  <c r="E200"/>
  <c r="D202"/>
  <c r="D197"/>
  <c r="E185"/>
  <c r="H185"/>
  <c r="D185"/>
  <c r="C185"/>
  <c r="F178"/>
  <c r="E179"/>
  <c r="H179"/>
  <c r="E180"/>
  <c r="H180"/>
  <c r="E181"/>
  <c r="H181"/>
  <c r="E182"/>
  <c r="D182"/>
  <c r="C182"/>
  <c r="E183"/>
  <c r="D183"/>
  <c r="C183"/>
  <c r="E184"/>
  <c r="D184"/>
  <c r="C184"/>
  <c r="F110"/>
  <c r="E111"/>
  <c r="H111"/>
  <c r="E112"/>
  <c r="H112"/>
  <c r="E113"/>
  <c r="H113"/>
  <c r="D113"/>
  <c r="C113"/>
  <c r="E114"/>
  <c r="H114"/>
  <c r="D114"/>
  <c r="C114"/>
  <c r="F116"/>
  <c r="E117"/>
  <c r="E116"/>
  <c r="H117"/>
  <c r="H116"/>
  <c r="F119"/>
  <c r="E120"/>
  <c r="E119"/>
  <c r="H120"/>
  <c r="H119"/>
  <c r="F122"/>
  <c r="E123"/>
  <c r="H123"/>
  <c r="E124"/>
  <c r="H124"/>
  <c r="F131"/>
  <c r="E132"/>
  <c r="H132"/>
  <c r="E133"/>
  <c r="H133"/>
  <c r="E134"/>
  <c r="H134"/>
  <c r="E135"/>
  <c r="H135"/>
  <c r="E136"/>
  <c r="H136"/>
  <c r="F138"/>
  <c r="E139"/>
  <c r="H139"/>
  <c r="E140"/>
  <c r="H140"/>
  <c r="D140"/>
  <c r="C140"/>
  <c r="E141"/>
  <c r="H141"/>
  <c r="D141"/>
  <c r="C141"/>
  <c r="E142"/>
  <c r="H142"/>
  <c r="D142"/>
  <c r="C142"/>
  <c r="E143"/>
  <c r="H143"/>
  <c r="D143"/>
  <c r="C143"/>
  <c r="F145"/>
  <c r="E146"/>
  <c r="H146"/>
  <c r="E147"/>
  <c r="D147"/>
  <c r="C147"/>
  <c r="E148"/>
  <c r="H148"/>
  <c r="D148"/>
  <c r="C148"/>
  <c r="E149"/>
  <c r="D149"/>
  <c r="C149"/>
  <c r="E150"/>
  <c r="H150"/>
  <c r="E151"/>
  <c r="D151"/>
  <c r="C151"/>
  <c r="F153"/>
  <c r="E154"/>
  <c r="H154"/>
  <c r="E155"/>
  <c r="H155"/>
  <c r="E156"/>
  <c r="H156"/>
  <c r="E157"/>
  <c r="H157"/>
  <c r="F160"/>
  <c r="E161"/>
  <c r="E160"/>
  <c r="H161"/>
  <c r="F163"/>
  <c r="E164"/>
  <c r="E163"/>
  <c r="H164"/>
  <c r="H163"/>
  <c r="F167"/>
  <c r="F166"/>
  <c r="G167"/>
  <c r="G166"/>
  <c r="H168"/>
  <c r="E169"/>
  <c r="E170"/>
  <c r="E171"/>
  <c r="D171"/>
  <c r="C171"/>
  <c r="E172"/>
  <c r="D172"/>
  <c r="C172"/>
  <c r="H173"/>
  <c r="D173"/>
  <c r="C173"/>
  <c r="F101"/>
  <c r="E102"/>
  <c r="E101"/>
  <c r="H102"/>
  <c r="H101"/>
  <c r="F104"/>
  <c r="E105"/>
  <c r="E104"/>
  <c r="H105"/>
  <c r="H104"/>
  <c r="F107"/>
  <c r="E108"/>
  <c r="E107"/>
  <c r="H108"/>
  <c r="H107"/>
  <c r="E78"/>
  <c r="H78"/>
  <c r="E79"/>
  <c r="H79"/>
  <c r="E80"/>
  <c r="H80"/>
  <c r="E81"/>
  <c r="H81"/>
  <c r="D81"/>
  <c r="C81"/>
  <c r="E82"/>
  <c r="D82"/>
  <c r="C82"/>
  <c r="F84"/>
  <c r="E85"/>
  <c r="H85"/>
  <c r="E86"/>
  <c r="H86"/>
  <c r="E87"/>
  <c r="H87"/>
  <c r="E88"/>
  <c r="H88"/>
  <c r="E89"/>
  <c r="H89"/>
  <c r="E90"/>
  <c r="H90"/>
  <c r="F92"/>
  <c r="G92"/>
  <c r="E93"/>
  <c r="H93"/>
  <c r="D93"/>
  <c r="C93"/>
  <c r="E94"/>
  <c r="H94"/>
  <c r="D94"/>
  <c r="C94"/>
  <c r="E95"/>
  <c r="H95"/>
  <c r="D95"/>
  <c r="C95"/>
  <c r="E96"/>
  <c r="H96"/>
  <c r="D96"/>
  <c r="C96"/>
  <c r="E97"/>
  <c r="H97"/>
  <c r="D97"/>
  <c r="C97"/>
  <c r="E98"/>
  <c r="D98"/>
  <c r="C98"/>
  <c r="E99"/>
  <c r="H99"/>
  <c r="D99"/>
  <c r="C99"/>
  <c r="E39"/>
  <c r="H39"/>
  <c r="D39"/>
  <c r="C39"/>
  <c r="E40"/>
  <c r="H40"/>
  <c r="D40"/>
  <c r="C40"/>
  <c r="E41"/>
  <c r="H41"/>
  <c r="D41"/>
  <c r="C41"/>
  <c r="E42"/>
  <c r="H42"/>
  <c r="D42"/>
  <c r="C42"/>
  <c r="F44"/>
  <c r="E45"/>
  <c r="E44"/>
  <c r="H45"/>
  <c r="H44"/>
  <c r="F47"/>
  <c r="E48"/>
  <c r="H48"/>
  <c r="E49"/>
  <c r="H49"/>
  <c r="F51"/>
  <c r="G51"/>
  <c r="E52"/>
  <c r="H52"/>
  <c r="E53"/>
  <c r="H53"/>
  <c r="D53"/>
  <c r="C53"/>
  <c r="E54"/>
  <c r="H54"/>
  <c r="D54"/>
  <c r="C54"/>
  <c r="E55"/>
  <c r="H55"/>
  <c r="D55"/>
  <c r="C55"/>
  <c r="E56"/>
  <c r="H56"/>
  <c r="D56"/>
  <c r="C56"/>
  <c r="F58"/>
  <c r="G58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2"/>
  <c r="H72"/>
  <c r="E73"/>
  <c r="H73"/>
  <c r="E74"/>
  <c r="H74"/>
  <c r="E75"/>
  <c r="H75"/>
  <c r="E76"/>
  <c r="H76"/>
  <c r="E77"/>
  <c r="H77"/>
  <c r="E36"/>
  <c r="H36"/>
  <c r="D36"/>
  <c r="E37"/>
  <c r="H37"/>
  <c r="D37"/>
  <c r="C37"/>
  <c r="E38"/>
  <c r="H38"/>
  <c r="D38"/>
  <c r="C3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E51"/>
  <c r="D49"/>
  <c r="C49"/>
  <c r="E47"/>
  <c r="D80"/>
  <c r="C80"/>
  <c r="D79"/>
  <c r="C79"/>
  <c r="D78"/>
  <c r="C78"/>
  <c r="E138"/>
  <c r="D112"/>
  <c r="C112"/>
  <c r="E110"/>
  <c r="H58"/>
  <c r="E58"/>
  <c r="D59"/>
  <c r="C59"/>
  <c r="H51"/>
  <c r="H47"/>
  <c r="D48"/>
  <c r="D47"/>
  <c r="E92"/>
  <c r="E84"/>
  <c r="D157"/>
  <c r="C157"/>
  <c r="D156"/>
  <c r="C156"/>
  <c r="D155"/>
  <c r="C155"/>
  <c r="H153"/>
  <c r="E153"/>
  <c r="D150"/>
  <c r="C150"/>
  <c r="H145"/>
  <c r="E145"/>
  <c r="H138"/>
  <c r="D136"/>
  <c r="C136"/>
  <c r="D135"/>
  <c r="C135"/>
  <c r="D134"/>
  <c r="C134"/>
  <c r="D133"/>
  <c r="C133"/>
  <c r="H131"/>
  <c r="E131"/>
  <c r="F130"/>
  <c r="D124"/>
  <c r="C124"/>
  <c r="H122"/>
  <c r="E122"/>
  <c r="D111"/>
  <c r="D181"/>
  <c r="C181"/>
  <c r="D180"/>
  <c r="C180"/>
  <c r="E178"/>
  <c r="D196"/>
  <c r="C197"/>
  <c r="C196"/>
  <c r="D201"/>
  <c r="D200"/>
  <c r="C202"/>
  <c r="D90"/>
  <c r="C90"/>
  <c r="D88"/>
  <c r="C88"/>
  <c r="D86"/>
  <c r="C86"/>
  <c r="D108"/>
  <c r="D107"/>
  <c r="H84"/>
  <c r="D110"/>
  <c r="H92"/>
  <c r="D89"/>
  <c r="C89"/>
  <c r="D87"/>
  <c r="C87"/>
  <c r="H110"/>
  <c r="E176"/>
  <c r="F176"/>
  <c r="H178"/>
  <c r="D179"/>
  <c r="D161"/>
  <c r="D160"/>
  <c r="D170"/>
  <c r="C170"/>
  <c r="C161"/>
  <c r="C160"/>
  <c r="E130"/>
  <c r="H160"/>
  <c r="H130"/>
  <c r="E167"/>
  <c r="E166"/>
  <c r="D139"/>
  <c r="D120"/>
  <c r="D168"/>
  <c r="D164"/>
  <c r="D146"/>
  <c r="D123"/>
  <c r="C111"/>
  <c r="C110"/>
  <c r="D154"/>
  <c r="D132"/>
  <c r="D117"/>
  <c r="D102"/>
  <c r="D105"/>
  <c r="C92"/>
  <c r="D92"/>
  <c r="D85"/>
  <c r="C58"/>
  <c r="D58"/>
  <c r="D52"/>
  <c r="C48"/>
  <c r="C47"/>
  <c r="D45"/>
  <c r="C108"/>
  <c r="C107"/>
  <c r="H176"/>
  <c r="D178"/>
  <c r="C179"/>
  <c r="C178"/>
  <c r="C176"/>
  <c r="C154"/>
  <c r="C153"/>
  <c r="D153"/>
  <c r="D122"/>
  <c r="C123"/>
  <c r="C122"/>
  <c r="D119"/>
  <c r="C120"/>
  <c r="C119"/>
  <c r="D131"/>
  <c r="C132"/>
  <c r="C131"/>
  <c r="D167"/>
  <c r="C168"/>
  <c r="D116"/>
  <c r="C117"/>
  <c r="C116"/>
  <c r="D163"/>
  <c r="C164"/>
  <c r="C163"/>
  <c r="D176"/>
  <c r="D145"/>
  <c r="C146"/>
  <c r="C145"/>
  <c r="D138"/>
  <c r="C139"/>
  <c r="C138"/>
  <c r="D104"/>
  <c r="C105"/>
  <c r="C104"/>
  <c r="C102"/>
  <c r="C101"/>
  <c r="D101"/>
  <c r="C85"/>
  <c r="C84"/>
  <c r="D84"/>
  <c r="D44"/>
  <c r="C45"/>
  <c r="C44"/>
  <c r="D51"/>
  <c r="C52"/>
  <c r="C51"/>
  <c r="D130"/>
  <c r="C130"/>
  <c r="M178"/>
  <c r="J178"/>
  <c r="I178"/>
  <c r="I101"/>
  <c r="M167"/>
  <c r="J176"/>
  <c r="M196"/>
  <c r="I196"/>
  <c r="I176"/>
  <c r="M176"/>
  <c r="I104"/>
  <c r="I138"/>
  <c r="F34"/>
  <c r="E35"/>
  <c r="H35"/>
  <c r="E29"/>
  <c r="H29"/>
  <c r="E30"/>
  <c r="H30"/>
  <c r="E31"/>
  <c r="H31"/>
  <c r="E32"/>
  <c r="H32"/>
  <c r="H26"/>
  <c r="E26"/>
  <c r="H34"/>
  <c r="D32"/>
  <c r="C32"/>
  <c r="D30"/>
  <c r="C30"/>
  <c r="D29"/>
  <c r="C29"/>
  <c r="E34"/>
  <c r="D31"/>
  <c r="C31"/>
  <c r="D35"/>
  <c r="D26"/>
  <c r="C26"/>
  <c r="C25"/>
  <c r="C34"/>
  <c r="C28"/>
  <c r="C17"/>
  <c r="D34"/>
  <c r="M166"/>
  <c r="I163"/>
  <c r="I160"/>
  <c r="I153"/>
  <c r="I145"/>
  <c r="I131"/>
  <c r="J131"/>
  <c r="K131"/>
  <c r="M131"/>
  <c r="I122"/>
  <c r="M122"/>
  <c r="I119"/>
  <c r="M119"/>
  <c r="I116"/>
  <c r="M116"/>
  <c r="I110"/>
  <c r="L110"/>
  <c r="M110"/>
  <c r="I107"/>
  <c r="M107"/>
  <c r="I92"/>
  <c r="J92"/>
  <c r="M92"/>
  <c r="I84"/>
  <c r="J84"/>
  <c r="K84"/>
  <c r="L84"/>
  <c r="M84"/>
  <c r="I58"/>
  <c r="J58"/>
  <c r="L58"/>
  <c r="M58"/>
  <c r="I51"/>
  <c r="J51"/>
  <c r="M51"/>
  <c r="I47"/>
  <c r="M47"/>
  <c r="I44"/>
  <c r="M44"/>
  <c r="I34"/>
  <c r="J34"/>
  <c r="K34"/>
  <c r="K17"/>
  <c r="L34"/>
  <c r="M34"/>
  <c r="D28"/>
  <c r="E28"/>
  <c r="F28"/>
  <c r="F17"/>
  <c r="H28"/>
  <c r="I28"/>
  <c r="M28"/>
  <c r="D25"/>
  <c r="E25"/>
  <c r="G25"/>
  <c r="G17"/>
  <c r="H25"/>
  <c r="J25"/>
  <c r="M25"/>
  <c r="I17"/>
  <c r="H17"/>
  <c r="H15"/>
  <c r="J17"/>
  <c r="M17"/>
  <c r="D17"/>
  <c r="E17"/>
  <c r="E15"/>
  <c r="F15"/>
  <c r="G15"/>
  <c r="M130"/>
  <c r="I130"/>
  <c r="J130"/>
  <c r="K130"/>
  <c r="M15"/>
  <c r="K15"/>
</calcChain>
</file>

<file path=xl/sharedStrings.xml><?xml version="1.0" encoding="utf-8"?>
<sst xmlns="http://schemas.openxmlformats.org/spreadsheetml/2006/main" count="215" uniqueCount="196">
  <si>
    <t>71540*</t>
  </si>
  <si>
    <t>71570*</t>
  </si>
  <si>
    <t>104110*</t>
  </si>
  <si>
    <t>104120*</t>
  </si>
  <si>
    <t>71640*</t>
  </si>
  <si>
    <t>71470*</t>
  </si>
  <si>
    <t>71480*</t>
  </si>
  <si>
    <t>73110*</t>
  </si>
  <si>
    <t>102210*</t>
  </si>
  <si>
    <t>41120*</t>
  </si>
  <si>
    <t>41310*</t>
  </si>
  <si>
    <t>61210*</t>
  </si>
  <si>
    <t>61310*</t>
  </si>
  <si>
    <t>71660*</t>
  </si>
  <si>
    <t>71620*</t>
  </si>
  <si>
    <t>71630*</t>
  </si>
  <si>
    <t>71650*</t>
  </si>
  <si>
    <t>101310*</t>
  </si>
  <si>
    <t>61220*</t>
  </si>
  <si>
    <t>71420*</t>
  </si>
  <si>
    <t>71460*</t>
  </si>
  <si>
    <t>71440*</t>
  </si>
  <si>
    <t>83110*</t>
  </si>
  <si>
    <t>61230*</t>
  </si>
  <si>
    <t>715110*</t>
  </si>
  <si>
    <t>101410*</t>
  </si>
  <si>
    <t>103220*</t>
  </si>
  <si>
    <t>72110*</t>
  </si>
  <si>
    <t>72140*</t>
  </si>
  <si>
    <t>72150*</t>
  </si>
  <si>
    <t>81230*</t>
  </si>
  <si>
    <t>91310*</t>
  </si>
  <si>
    <t>91320*</t>
  </si>
  <si>
    <t>91410*</t>
  </si>
  <si>
    <t>81210*</t>
  </si>
  <si>
    <t>ПЛАН</t>
  </si>
  <si>
    <t>Шифр специ-альнос- тей</t>
  </si>
  <si>
    <t>Прием - всего (гр.4 + гр.12)</t>
  </si>
  <si>
    <t>Частные учрежде-ния</t>
  </si>
  <si>
    <t>Публич-ные учрежде-ния - всего   (гр.5 + гр.8)</t>
  </si>
  <si>
    <t>гимна-зичес-кого</t>
  </si>
  <si>
    <t>(человек)</t>
  </si>
  <si>
    <t>МИНИСТЕРСТВО ПРОСВЕЩЕНИЯ - всего</t>
  </si>
  <si>
    <t>Дизайн интерьера</t>
  </si>
  <si>
    <t>Хореография</t>
  </si>
  <si>
    <t>Инстументальное исполнительство</t>
  </si>
  <si>
    <t>Бухгалтерский учет</t>
  </si>
  <si>
    <t>Дошкольная педагогика</t>
  </si>
  <si>
    <t>Пение</t>
  </si>
  <si>
    <t>Финансы и банки</t>
  </si>
  <si>
    <t xml:space="preserve">Товароведение </t>
  </si>
  <si>
    <t>Экология и охрана окружающей среды</t>
  </si>
  <si>
    <t>Метеорология</t>
  </si>
  <si>
    <t>Геодезия, топография и картография</t>
  </si>
  <si>
    <t>Графика</t>
  </si>
  <si>
    <t>Живопись</t>
  </si>
  <si>
    <t>Налоги и налогообложение</t>
  </si>
  <si>
    <t>Финансы и страхование</t>
  </si>
  <si>
    <t>Планирование и администрирование бизнеса</t>
  </si>
  <si>
    <t>Административные услуги и делопроизводство</t>
  </si>
  <si>
    <t>Торговля</t>
  </si>
  <si>
    <t xml:space="preserve"> Физические науки</t>
  </si>
  <si>
    <t>Информационные и коммуникационные технологии
ционные и коммуника-
ционные технологии
ционные и коммуника-
ционные технологии</t>
  </si>
  <si>
    <t>Компьютеры</t>
  </si>
  <si>
    <t>Управление веб-приложениями</t>
  </si>
  <si>
    <t>Управление базами данных</t>
  </si>
  <si>
    <t>Компьютерные сети</t>
  </si>
  <si>
    <t>Программирование и анализ программного обеспечения</t>
  </si>
  <si>
    <t xml:space="preserve"> Инженерия и инженерная деятельность</t>
  </si>
  <si>
    <t>Администрирование и охрана водных ресурсов</t>
  </si>
  <si>
    <t>Электроэнергетика</t>
  </si>
  <si>
    <t>Электромеханика</t>
  </si>
  <si>
    <t>Машины и бытовые электрические приборы</t>
  </si>
  <si>
    <t>Радиоэлектронные бытовые приборы</t>
  </si>
  <si>
    <t>Автоматизация технологических процессов</t>
  </si>
  <si>
    <t>Почтовые коммуникации</t>
  </si>
  <si>
    <t>Электроника</t>
  </si>
  <si>
    <t>Мехатроника</t>
  </si>
  <si>
    <t>Автоматизированные системы в железнодорожном транспорте</t>
  </si>
  <si>
    <t>Технологии и телекоммуникационные сети</t>
  </si>
  <si>
    <t>Машины, холодильное оборудование и системы кондиционирования</t>
  </si>
  <si>
    <t>Машины и аппараты для легкой промышленности</t>
  </si>
  <si>
    <t>Машины и системы производства</t>
  </si>
  <si>
    <t>Метрология и сертификация соответствия</t>
  </si>
  <si>
    <t>Технология машиностроения</t>
  </si>
  <si>
    <t>Технология обработки материалов</t>
  </si>
  <si>
    <t>Промышленное технологическое оборудование и приспособления</t>
  </si>
  <si>
    <t>Маркетинг</t>
  </si>
  <si>
    <t>Государственные закупки</t>
  </si>
  <si>
    <t>Товароведение</t>
  </si>
  <si>
    <t>Электрификация сельского хозяйства</t>
  </si>
  <si>
    <t>Машины и аппараты для пищевой промышленности</t>
  </si>
  <si>
    <t>Механизация сельского хозяйства</t>
  </si>
  <si>
    <t>Техническая диагностика автомобильного транспорта</t>
  </si>
  <si>
    <t>Электрическое и электронное оборудование автомобилей</t>
  </si>
  <si>
    <t>Техническая эксплуатация локомотивов и вагонов</t>
  </si>
  <si>
    <t>Tехническая эксплуатация машин и оборудования для строительства и содержания атомобильных дорог</t>
  </si>
  <si>
    <t>Техническая эксплуатация автомобильного транспорта</t>
  </si>
  <si>
    <t>Безопасность пищевых продуктов</t>
  </si>
  <si>
    <t>Технология общественного питания</t>
  </si>
  <si>
    <t>Производство и переработка</t>
  </si>
  <si>
    <t>Технология деревообработки</t>
  </si>
  <si>
    <t>Прядение и ткачество</t>
  </si>
  <si>
    <t>Моделирование, конструирование и технология трикотажных изделий</t>
  </si>
  <si>
    <t>Моделирование, конструирование и технология швейных изделий</t>
  </si>
  <si>
    <t>Моделирование и технология изделий из кожи и заменителей кожи</t>
  </si>
  <si>
    <t>Архитектура и строительство</t>
  </si>
  <si>
    <t>Архитектура</t>
  </si>
  <si>
    <t>Кадастр и земельное устройство</t>
  </si>
  <si>
    <t>Строительство и эксплуатация зданий и сооружений</t>
  </si>
  <si>
    <t>Строительство и эксплуатация дорог</t>
  </si>
  <si>
    <t>Оценка недвижимости</t>
  </si>
  <si>
    <t>Системы теплогазоснабжения и вентиляции</t>
  </si>
  <si>
    <t>Технология хлебобулочных изделий</t>
  </si>
  <si>
    <t>Технология продуктов животного происхождения</t>
  </si>
  <si>
    <t>Технология продуктов растительного происхождения</t>
  </si>
  <si>
    <t>Технология производства вина, пива и освежающих напитков</t>
  </si>
  <si>
    <t>Агрономия</t>
  </si>
  <si>
    <t>Благоустройство публичных парков и садов</t>
  </si>
  <si>
    <t>Овощеводство и садоводство</t>
  </si>
  <si>
    <t>Виноградарство и виноделие</t>
  </si>
  <si>
    <t>Лесное хозяйство</t>
  </si>
  <si>
    <t>Рыбное хозяйство</t>
  </si>
  <si>
    <t>Рыбное и водное хозяйство</t>
  </si>
  <si>
    <t>Социальная защита</t>
  </si>
  <si>
    <t>Ветеринарная медицина</t>
  </si>
  <si>
    <t>Стоматология</t>
  </si>
  <si>
    <t>Медицина</t>
  </si>
  <si>
    <t>Акушерство</t>
  </si>
  <si>
    <t>Фармакология</t>
  </si>
  <si>
    <t xml:space="preserve"> Бытовые услуги</t>
  </si>
  <si>
    <t>Парикмахерские и косметические услуги</t>
  </si>
  <si>
    <t>Организация услуг в гостиницах и туристических комплексах</t>
  </si>
  <si>
    <t>Спорт и физическая подготовка</t>
  </si>
  <si>
    <t>Туризм</t>
  </si>
  <si>
    <t>Гигиена и охрана труда</t>
  </si>
  <si>
    <t>Противопожарная защита</t>
  </si>
  <si>
    <t>Транспортные услуги</t>
  </si>
  <si>
    <t>Автомобильные перевозки</t>
  </si>
  <si>
    <t>Железнодорожные перевозки грузов и пассажиров</t>
  </si>
  <si>
    <t>МИНИСТЕРСТВО СЕЛЬСКОГО ХОЗЯЙСТВА И ПИЩЕВОЙ ПРОМЫШЛЕННОСТИ - всего</t>
  </si>
  <si>
    <t>Бизнес и управление</t>
  </si>
  <si>
    <t xml:space="preserve">Инженерия и инженерная деятельность </t>
  </si>
  <si>
    <t xml:space="preserve"> Производство и переработка</t>
  </si>
  <si>
    <t>Сельское хозяйство</t>
  </si>
  <si>
    <t>Ветеринария</t>
  </si>
  <si>
    <t>Бытовые услуги</t>
  </si>
  <si>
    <t>МИНИСТЕРСТВО ЗДРАВООХРАНЕНИЯ - всего</t>
  </si>
  <si>
    <t>Здравоохранение</t>
  </si>
  <si>
    <t>Уход за больными</t>
  </si>
  <si>
    <t>Методы медицинской диагностики и лечения</t>
  </si>
  <si>
    <t>МИНИСТЕРСТВО КУЛЬТУРЫ - всего</t>
  </si>
  <si>
    <t xml:space="preserve"> Искусство</t>
  </si>
  <si>
    <t>Вокально-хоровое пение</t>
  </si>
  <si>
    <t>Инструментальное исполнительство</t>
  </si>
  <si>
    <t>МИНИСТЕРСТВО ВНУТРЕННИХ ДЕЛ - всего</t>
  </si>
  <si>
    <t>Право</t>
  </si>
  <si>
    <t>Безопасность границы</t>
  </si>
  <si>
    <t>Режиссура</t>
  </si>
  <si>
    <t>Музыковедение</t>
  </si>
  <si>
    <t>Хоровое дирижирование</t>
  </si>
  <si>
    <t>Художественная вышивка по канве</t>
  </si>
  <si>
    <t xml:space="preserve">Художественная керамика </t>
  </si>
  <si>
    <t>Журналистика и информация</t>
  </si>
  <si>
    <t xml:space="preserve">Библиотековедение и информационное обеспечение </t>
  </si>
  <si>
    <t>Гигиена и охрана труда на рабочем месте</t>
  </si>
  <si>
    <t>Спорт</t>
  </si>
  <si>
    <t xml:space="preserve">Спорт и физическая подготовка </t>
  </si>
  <si>
    <t>Юриспруденция</t>
  </si>
  <si>
    <t>Приложение № 2</t>
  </si>
  <si>
    <t xml:space="preserve"> в том числе на базе образования</t>
  </si>
  <si>
    <t>с бюджетным финансированием</t>
  </si>
  <si>
    <t>на контрактной основе</t>
  </si>
  <si>
    <t>Публичные учреждения</t>
  </si>
  <si>
    <t>включая заочную форму обучения                   (из гр.10)</t>
  </si>
  <si>
    <t xml:space="preserve">лицейс-кого и среднего общего </t>
  </si>
  <si>
    <t>Всего (очное обуче-ние)</t>
  </si>
  <si>
    <t xml:space="preserve">Выпуск-ники из восточных районов                     (из графы 5)*          </t>
  </si>
  <si>
    <t xml:space="preserve">Направления  профессиональной подготовки/специальности (учебные программы)                </t>
  </si>
  <si>
    <t>Радио- и телекоммуникации</t>
  </si>
  <si>
    <t>Технология строительных конструкций и изделий из материалов</t>
  </si>
  <si>
    <t>Гигиена и безопасность труда на рабочем месте</t>
  </si>
  <si>
    <t>Художественная переработка материалов</t>
  </si>
  <si>
    <t>Танцы</t>
  </si>
  <si>
    <t xml:space="preserve">ВСЕГО </t>
  </si>
  <si>
    <t xml:space="preserve"> в том числе  на базе образования</t>
  </si>
  <si>
    <t xml:space="preserve"> *новые специальности</t>
  </si>
  <si>
    <t>всего</t>
  </si>
  <si>
    <t xml:space="preserve">приема в учреждения послесреднего профессионально-технического и послесреднего нетретичного образования на 2016/2017 учебный год  </t>
  </si>
  <si>
    <t>к Постановлению Правительства № 842</t>
  </si>
  <si>
    <t xml:space="preserve">Педагогические науки </t>
  </si>
  <si>
    <t>Искусство</t>
  </si>
  <si>
    <t xml:space="preserve">Бизнес и управление </t>
  </si>
  <si>
    <t xml:space="preserve">Окружающая среда </t>
  </si>
  <si>
    <t>Услуги по охране/безопасности</t>
  </si>
  <si>
    <t>от 7 июля  2016 г.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</si>
</sst>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4" xfId="0" quotePrefix="1" applyFont="1" applyFill="1" applyBorder="1" applyAlignment="1">
      <alignment horizontal="center" vertical="top" wrapText="1"/>
    </xf>
    <xf numFmtId="0" fontId="4" fillId="0" borderId="3" xfId="0" quotePrefix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"/>
  <sheetViews>
    <sheetView tabSelected="1" topLeftCell="A151" zoomScaleSheetLayoutView="100" workbookViewId="0">
      <selection activeCell="O174" sqref="O174"/>
    </sheetView>
  </sheetViews>
  <sheetFormatPr defaultRowHeight="12.75"/>
  <cols>
    <col min="1" max="1" width="44.140625" style="3" customWidth="1"/>
    <col min="2" max="2" width="8" style="34" customWidth="1"/>
    <col min="3" max="4" width="8.42578125" style="4" customWidth="1"/>
    <col min="5" max="5" width="7.42578125" style="4" customWidth="1"/>
    <col min="6" max="6" width="7.140625" style="4" customWidth="1"/>
    <col min="7" max="7" width="8.42578125" style="4" customWidth="1"/>
    <col min="8" max="8" width="7.42578125" style="4" customWidth="1"/>
    <col min="9" max="9" width="7" style="4" customWidth="1"/>
    <col min="10" max="10" width="7.85546875" style="4" customWidth="1"/>
    <col min="11" max="11" width="9.28515625" style="4" customWidth="1"/>
    <col min="12" max="12" width="8.42578125" style="4" customWidth="1"/>
    <col min="13" max="13" width="9.5703125" style="7" customWidth="1"/>
    <col min="14" max="14" width="16.42578125" style="1" customWidth="1"/>
    <col min="15" max="15" width="36.5703125" style="1" customWidth="1"/>
    <col min="16" max="16" width="9" style="1" customWidth="1"/>
    <col min="17" max="17" width="5.7109375" style="1" customWidth="1"/>
    <col min="18" max="18" width="7" style="1" customWidth="1"/>
    <col min="19" max="19" width="6" style="1" customWidth="1"/>
    <col min="20" max="20" width="5.28515625" style="1" customWidth="1"/>
    <col min="21" max="21" width="6.5703125" style="1" customWidth="1"/>
    <col min="22" max="22" width="8.28515625" style="1" customWidth="1"/>
    <col min="23" max="23" width="6.28515625" style="1" customWidth="1"/>
    <col min="24" max="24" width="5.42578125" style="1" customWidth="1"/>
    <col min="25" max="25" width="8.7109375" style="1" customWidth="1"/>
    <col min="26" max="26" width="4.7109375" style="5" customWidth="1"/>
    <col min="27" max="27" width="6.28515625" style="5" customWidth="1"/>
    <col min="28" max="16384" width="9.140625" style="5"/>
  </cols>
  <sheetData>
    <row r="1" spans="1:25">
      <c r="I1" s="63"/>
      <c r="J1" s="63"/>
      <c r="K1" s="63"/>
      <c r="L1" s="63"/>
      <c r="M1" s="63"/>
    </row>
    <row r="2" spans="1:25">
      <c r="J2" s="59" t="s">
        <v>169</v>
      </c>
      <c r="K2" s="59"/>
      <c r="L2" s="59"/>
      <c r="M2" s="59"/>
    </row>
    <row r="3" spans="1:25" ht="12.75" customHeight="1">
      <c r="I3" s="59" t="s">
        <v>189</v>
      </c>
      <c r="J3" s="59"/>
      <c r="K3" s="59"/>
      <c r="L3" s="59"/>
      <c r="M3" s="59"/>
    </row>
    <row r="4" spans="1:25" ht="18" customHeight="1">
      <c r="J4" s="59" t="s">
        <v>195</v>
      </c>
      <c r="K4" s="59"/>
      <c r="L4" s="59"/>
      <c r="M4" s="59"/>
    </row>
    <row r="5" spans="1:25">
      <c r="A5" s="64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25" ht="12.75" customHeight="1">
      <c r="A6" s="65" t="s">
        <v>188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25" ht="12.75" customHeight="1" thickBot="1">
      <c r="A7" s="44"/>
      <c r="B7" s="44"/>
      <c r="C7" s="45"/>
      <c r="D7" s="45"/>
      <c r="E7" s="45"/>
      <c r="F7" s="45"/>
      <c r="G7" s="45"/>
      <c r="H7" s="45"/>
      <c r="I7" s="45"/>
      <c r="J7" s="43"/>
      <c r="K7" s="62" t="s">
        <v>41</v>
      </c>
      <c r="L7" s="62"/>
      <c r="M7" s="62"/>
    </row>
    <row r="8" spans="1:25" ht="13.5" thickBot="1">
      <c r="A8" s="44"/>
      <c r="B8" s="44"/>
      <c r="C8" s="45"/>
      <c r="D8" s="45"/>
      <c r="E8" s="45"/>
      <c r="F8" s="45"/>
      <c r="G8" s="45"/>
      <c r="H8" s="45"/>
      <c r="I8" s="45"/>
      <c r="J8" s="43"/>
      <c r="K8" s="42"/>
      <c r="L8" s="42"/>
      <c r="M8" s="46"/>
    </row>
    <row r="9" spans="1:25" ht="13.5" customHeight="1" thickBot="1">
      <c r="A9" s="50" t="s">
        <v>178</v>
      </c>
      <c r="B9" s="53" t="s">
        <v>36</v>
      </c>
      <c r="C9" s="60" t="s">
        <v>37</v>
      </c>
      <c r="D9" s="56" t="s">
        <v>173</v>
      </c>
      <c r="E9" s="58"/>
      <c r="F9" s="58"/>
      <c r="G9" s="58"/>
      <c r="H9" s="58"/>
      <c r="I9" s="58"/>
      <c r="J9" s="58"/>
      <c r="K9" s="57"/>
      <c r="L9" s="60" t="s">
        <v>38</v>
      </c>
      <c r="M9" s="60" t="s">
        <v>177</v>
      </c>
    </row>
    <row r="10" spans="1:25" ht="24" customHeight="1" thickBot="1">
      <c r="A10" s="52"/>
      <c r="B10" s="54"/>
      <c r="C10" s="66"/>
      <c r="D10" s="60" t="s">
        <v>39</v>
      </c>
      <c r="E10" s="67" t="s">
        <v>171</v>
      </c>
      <c r="F10" s="68"/>
      <c r="G10" s="69"/>
      <c r="H10" s="56" t="s">
        <v>172</v>
      </c>
      <c r="I10" s="58"/>
      <c r="J10" s="58"/>
      <c r="K10" s="57"/>
      <c r="L10" s="66"/>
      <c r="M10" s="66"/>
    </row>
    <row r="11" spans="1:25" s="8" customFormat="1" ht="27" customHeight="1" thickBot="1">
      <c r="A11" s="52"/>
      <c r="B11" s="54"/>
      <c r="C11" s="66"/>
      <c r="D11" s="66"/>
      <c r="E11" s="60" t="s">
        <v>176</v>
      </c>
      <c r="F11" s="56" t="s">
        <v>170</v>
      </c>
      <c r="G11" s="57"/>
      <c r="H11" s="60" t="s">
        <v>187</v>
      </c>
      <c r="I11" s="56" t="s">
        <v>185</v>
      </c>
      <c r="J11" s="57"/>
      <c r="K11" s="50" t="s">
        <v>174</v>
      </c>
      <c r="L11" s="66"/>
      <c r="M11" s="6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8" customFormat="1" ht="62.25" customHeight="1" thickBot="1">
      <c r="A12" s="51"/>
      <c r="B12" s="55"/>
      <c r="C12" s="61"/>
      <c r="D12" s="61"/>
      <c r="E12" s="61"/>
      <c r="F12" s="40" t="s">
        <v>40</v>
      </c>
      <c r="G12" s="41" t="s">
        <v>175</v>
      </c>
      <c r="H12" s="61"/>
      <c r="I12" s="40" t="s">
        <v>40</v>
      </c>
      <c r="J12" s="41" t="s">
        <v>175</v>
      </c>
      <c r="K12" s="51"/>
      <c r="L12" s="61"/>
      <c r="M12" s="6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8" customFormat="1" ht="13.5" thickBot="1">
      <c r="A13" s="47">
        <v>1</v>
      </c>
      <c r="B13" s="47">
        <v>2</v>
      </c>
      <c r="C13" s="47">
        <v>3</v>
      </c>
      <c r="D13" s="47">
        <v>4</v>
      </c>
      <c r="E13" s="48">
        <v>5</v>
      </c>
      <c r="F13" s="47">
        <v>6</v>
      </c>
      <c r="G13" s="47">
        <v>7</v>
      </c>
      <c r="H13" s="48">
        <v>8</v>
      </c>
      <c r="I13" s="47">
        <v>9</v>
      </c>
      <c r="J13" s="47">
        <v>10</v>
      </c>
      <c r="K13" s="47">
        <v>11</v>
      </c>
      <c r="L13" s="47">
        <v>12</v>
      </c>
      <c r="M13" s="47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8" customFormat="1">
      <c r="A14" s="33"/>
      <c r="B14" s="33"/>
      <c r="C14" s="33"/>
      <c r="D14" s="33"/>
      <c r="E14" s="33"/>
      <c r="F14" s="33"/>
      <c r="G14" s="33"/>
      <c r="H14" s="33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" customFormat="1">
      <c r="A15" s="9" t="s">
        <v>184</v>
      </c>
      <c r="B15" s="33"/>
      <c r="C15" s="33">
        <v>9616</v>
      </c>
      <c r="D15" s="33">
        <v>8546</v>
      </c>
      <c r="E15" s="33">
        <f t="shared" ref="E15:M15" si="0">SUM(E17+E130+E166+E176+E200)</f>
        <v>4239</v>
      </c>
      <c r="F15" s="33">
        <f t="shared" si="0"/>
        <v>3479</v>
      </c>
      <c r="G15" s="33">
        <f t="shared" si="0"/>
        <v>760</v>
      </c>
      <c r="H15" s="33">
        <f t="shared" si="0"/>
        <v>4307</v>
      </c>
      <c r="I15" s="33">
        <v>3722</v>
      </c>
      <c r="J15" s="33">
        <v>473</v>
      </c>
      <c r="K15" s="33">
        <f t="shared" si="0"/>
        <v>212</v>
      </c>
      <c r="L15" s="33">
        <v>1000</v>
      </c>
      <c r="M15" s="33">
        <f t="shared" si="0"/>
        <v>119</v>
      </c>
      <c r="N15" s="1"/>
      <c r="O15" s="1"/>
      <c r="S15" s="1"/>
      <c r="T15" s="1"/>
      <c r="U15" s="1"/>
      <c r="V15" s="1"/>
      <c r="W15" s="1"/>
      <c r="X15" s="1"/>
      <c r="Y15" s="1"/>
    </row>
    <row r="16" spans="1:25" s="10" customFormat="1">
      <c r="A16" s="9"/>
      <c r="B16" s="11"/>
      <c r="C16" s="11"/>
      <c r="D16" s="11"/>
      <c r="E16" s="11"/>
      <c r="F16" s="11"/>
      <c r="G16" s="11"/>
      <c r="H16" s="11"/>
      <c r="I16" s="7"/>
      <c r="J16" s="7"/>
      <c r="K16" s="7"/>
      <c r="L16" s="7"/>
      <c r="M16" s="7"/>
      <c r="N16" s="1"/>
      <c r="O16" s="1"/>
      <c r="S16" s="1"/>
      <c r="T16" s="1"/>
      <c r="U16" s="1"/>
      <c r="V16" s="1"/>
      <c r="W16" s="1"/>
      <c r="X16" s="1"/>
      <c r="Y16" s="1"/>
    </row>
    <row r="17" spans="1:25" s="10" customFormat="1">
      <c r="A17" s="49" t="s">
        <v>42</v>
      </c>
      <c r="B17" s="49"/>
      <c r="C17" s="33">
        <f>SUM(C19+C22+C25+C28+C34+C44+C47+C51+C58+C84+C92+C101+C104+C107+C110+C116+C119+C122+C126)</f>
        <v>6864</v>
      </c>
      <c r="D17" s="33">
        <f t="shared" ref="D17:M17" si="1">SUM(D25+D28+D34+D44+D47+D51+D58+D84+D92+D101+D104+D107+D110+D116+D119+D122)</f>
        <v>5764</v>
      </c>
      <c r="E17" s="33">
        <f t="shared" si="1"/>
        <v>2423</v>
      </c>
      <c r="F17" s="33">
        <f t="shared" si="1"/>
        <v>2233</v>
      </c>
      <c r="G17" s="33">
        <f t="shared" si="1"/>
        <v>190</v>
      </c>
      <c r="H17" s="33">
        <f t="shared" si="1"/>
        <v>3341</v>
      </c>
      <c r="I17" s="33">
        <f t="shared" si="1"/>
        <v>2949</v>
      </c>
      <c r="J17" s="33">
        <f t="shared" si="1"/>
        <v>310</v>
      </c>
      <c r="K17" s="33">
        <f t="shared" si="1"/>
        <v>187</v>
      </c>
      <c r="L17" s="33">
        <v>1000</v>
      </c>
      <c r="M17" s="33">
        <f t="shared" si="1"/>
        <v>90</v>
      </c>
      <c r="N17" s="1"/>
      <c r="O17" s="1"/>
      <c r="S17" s="1"/>
      <c r="T17" s="1"/>
      <c r="U17" s="1"/>
      <c r="V17" s="1"/>
      <c r="W17" s="1"/>
      <c r="X17" s="1"/>
      <c r="Y17" s="1"/>
    </row>
    <row r="18" spans="1:25" s="10" customFormat="1">
      <c r="A18" s="12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"/>
      <c r="O18" s="1"/>
      <c r="S18" s="1"/>
      <c r="T18" s="1"/>
      <c r="U18" s="1"/>
      <c r="V18" s="1"/>
      <c r="W18" s="1"/>
      <c r="X18" s="1"/>
      <c r="Y18" s="1"/>
    </row>
    <row r="19" spans="1:25" s="10" customFormat="1">
      <c r="A19" s="12" t="s">
        <v>165</v>
      </c>
      <c r="B19" s="33">
        <v>102</v>
      </c>
      <c r="C19" s="33">
        <f>SUM(C20)</f>
        <v>20</v>
      </c>
      <c r="D19" s="33"/>
      <c r="E19" s="33"/>
      <c r="F19" s="33"/>
      <c r="G19" s="33"/>
      <c r="H19" s="33"/>
      <c r="I19" s="33"/>
      <c r="J19" s="33"/>
      <c r="K19" s="33"/>
      <c r="L19" s="33">
        <f>SUM(L20)</f>
        <v>20</v>
      </c>
      <c r="M19" s="33"/>
      <c r="N19" s="1"/>
      <c r="O19" s="1"/>
      <c r="S19" s="1"/>
      <c r="T19" s="1"/>
      <c r="U19" s="1"/>
      <c r="V19" s="1"/>
      <c r="W19" s="1"/>
      <c r="X19" s="1"/>
      <c r="Y19" s="1"/>
    </row>
    <row r="20" spans="1:25" s="10" customFormat="1">
      <c r="A20" s="25" t="s">
        <v>135</v>
      </c>
      <c r="B20" s="25">
        <v>102210</v>
      </c>
      <c r="C20" s="33">
        <f>SUM(D20+L20)</f>
        <v>20</v>
      </c>
      <c r="D20" s="33"/>
      <c r="E20" s="33"/>
      <c r="F20" s="33"/>
      <c r="G20" s="33"/>
      <c r="H20" s="33"/>
      <c r="I20" s="33"/>
      <c r="J20" s="33"/>
      <c r="K20" s="33"/>
      <c r="L20" s="33">
        <v>20</v>
      </c>
      <c r="M20" s="33"/>
      <c r="N20" s="1"/>
      <c r="O20" s="1"/>
      <c r="S20" s="1"/>
      <c r="T20" s="1"/>
      <c r="U20" s="1"/>
      <c r="V20" s="1"/>
      <c r="W20" s="1"/>
      <c r="X20" s="1"/>
      <c r="Y20" s="1"/>
    </row>
    <row r="21" spans="1:25" s="10" customFormat="1">
      <c r="A21" s="25"/>
      <c r="B21" s="1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  <c r="O21" s="1"/>
      <c r="S21" s="1"/>
      <c r="T21" s="1"/>
      <c r="U21" s="1"/>
      <c r="V21" s="1"/>
      <c r="W21" s="1"/>
      <c r="X21" s="1"/>
      <c r="Y21" s="1"/>
    </row>
    <row r="22" spans="1:25" s="10" customFormat="1">
      <c r="A22" s="12" t="s">
        <v>166</v>
      </c>
      <c r="B22" s="33">
        <v>101</v>
      </c>
      <c r="C22" s="33">
        <f>SUM(C23)</f>
        <v>40</v>
      </c>
      <c r="D22" s="33"/>
      <c r="E22" s="33"/>
      <c r="F22" s="33"/>
      <c r="G22" s="33"/>
      <c r="H22" s="33"/>
      <c r="I22" s="33"/>
      <c r="J22" s="33"/>
      <c r="K22" s="33"/>
      <c r="L22" s="33">
        <f>SUM(L23)</f>
        <v>40</v>
      </c>
      <c r="M22" s="33"/>
      <c r="N22" s="1"/>
      <c r="O22" s="1"/>
      <c r="S22" s="1"/>
      <c r="T22" s="1"/>
      <c r="U22" s="1"/>
      <c r="V22" s="1"/>
      <c r="W22" s="1"/>
      <c r="X22" s="1"/>
      <c r="Y22" s="1"/>
    </row>
    <row r="23" spans="1:25" s="10" customFormat="1">
      <c r="A23" s="25" t="s">
        <v>167</v>
      </c>
      <c r="B23" s="18">
        <v>101410</v>
      </c>
      <c r="C23" s="33">
        <f>SUM(D23+L23)</f>
        <v>40</v>
      </c>
      <c r="D23" s="33"/>
      <c r="E23" s="33"/>
      <c r="F23" s="33"/>
      <c r="G23" s="33"/>
      <c r="H23" s="33"/>
      <c r="I23" s="33"/>
      <c r="J23" s="33"/>
      <c r="K23" s="33"/>
      <c r="L23" s="33">
        <v>40</v>
      </c>
      <c r="M23" s="33"/>
      <c r="N23" s="1"/>
      <c r="O23" s="1"/>
      <c r="S23" s="1"/>
      <c r="T23" s="1"/>
      <c r="U23" s="1"/>
      <c r="V23" s="1"/>
      <c r="W23" s="1"/>
      <c r="X23" s="1"/>
      <c r="Y23" s="1"/>
    </row>
    <row r="24" spans="1:25" s="10" customFormat="1">
      <c r="A24" s="1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"/>
      <c r="O24" s="1"/>
      <c r="S24" s="1"/>
      <c r="T24" s="1"/>
      <c r="U24" s="1"/>
      <c r="V24" s="1"/>
      <c r="W24" s="1"/>
      <c r="X24" s="1"/>
      <c r="Y24" s="1"/>
    </row>
    <row r="25" spans="1:25" s="10" customFormat="1">
      <c r="A25" s="23" t="s">
        <v>190</v>
      </c>
      <c r="B25" s="33">
        <v>11</v>
      </c>
      <c r="C25" s="33">
        <f>SUM(C26)</f>
        <v>55</v>
      </c>
      <c r="D25" s="33">
        <f t="shared" ref="D25:M25" si="2">SUM(D26)</f>
        <v>55</v>
      </c>
      <c r="E25" s="33">
        <f t="shared" si="2"/>
        <v>45</v>
      </c>
      <c r="F25" s="33"/>
      <c r="G25" s="33">
        <f t="shared" si="2"/>
        <v>45</v>
      </c>
      <c r="H25" s="33">
        <f t="shared" si="2"/>
        <v>10</v>
      </c>
      <c r="I25" s="33"/>
      <c r="J25" s="33">
        <f t="shared" si="2"/>
        <v>10</v>
      </c>
      <c r="K25" s="33"/>
      <c r="L25" s="33"/>
      <c r="M25" s="33">
        <f t="shared" si="2"/>
        <v>2</v>
      </c>
      <c r="N25" s="14"/>
      <c r="O25" s="1"/>
      <c r="S25" s="1"/>
      <c r="T25" s="1"/>
      <c r="U25" s="1"/>
      <c r="V25" s="1"/>
      <c r="W25" s="1"/>
      <c r="X25" s="1"/>
      <c r="Y25" s="1"/>
    </row>
    <row r="26" spans="1:25" s="10" customFormat="1">
      <c r="A26" s="25" t="s">
        <v>47</v>
      </c>
      <c r="B26" s="16">
        <v>11210</v>
      </c>
      <c r="C26" s="17">
        <f>SUM(D26+L26)</f>
        <v>55</v>
      </c>
      <c r="D26" s="17">
        <f>SUM(E26+H26)</f>
        <v>55</v>
      </c>
      <c r="E26" s="17">
        <f>SUM(F26+G26)</f>
        <v>45</v>
      </c>
      <c r="F26" s="16"/>
      <c r="G26" s="16">
        <v>45</v>
      </c>
      <c r="H26" s="17">
        <f>SUM(I26+J26)</f>
        <v>10</v>
      </c>
      <c r="I26" s="18"/>
      <c r="J26" s="18">
        <v>10</v>
      </c>
      <c r="K26" s="18"/>
      <c r="L26" s="18"/>
      <c r="M26" s="18">
        <v>2</v>
      </c>
      <c r="N26" s="14"/>
      <c r="O26" s="1"/>
      <c r="S26" s="1"/>
      <c r="T26" s="1"/>
      <c r="U26" s="1"/>
      <c r="V26" s="1"/>
      <c r="W26" s="1"/>
      <c r="X26" s="1"/>
      <c r="Y26" s="1"/>
    </row>
    <row r="27" spans="1:25" s="10" customFormat="1">
      <c r="A27" s="13"/>
      <c r="B27" s="16"/>
      <c r="C27" s="16"/>
      <c r="D27" s="16"/>
      <c r="E27" s="16"/>
      <c r="F27" s="16"/>
      <c r="G27" s="16"/>
      <c r="H27" s="16"/>
      <c r="I27" s="18"/>
      <c r="J27" s="18"/>
      <c r="K27" s="18"/>
      <c r="L27" s="18"/>
      <c r="M27" s="18"/>
      <c r="N27" s="14"/>
      <c r="O27" s="1"/>
      <c r="S27" s="1"/>
      <c r="T27" s="1"/>
      <c r="U27" s="1"/>
      <c r="V27" s="1"/>
      <c r="W27" s="1"/>
      <c r="X27" s="1"/>
      <c r="Y27" s="1"/>
    </row>
    <row r="28" spans="1:25" s="10" customFormat="1">
      <c r="A28" s="23" t="s">
        <v>191</v>
      </c>
      <c r="B28" s="19">
        <v>21</v>
      </c>
      <c r="C28" s="33">
        <f t="shared" ref="C28:M28" si="3">SUM(C29:C32)</f>
        <v>132</v>
      </c>
      <c r="D28" s="33">
        <f t="shared" si="3"/>
        <v>132</v>
      </c>
      <c r="E28" s="33">
        <f t="shared" si="3"/>
        <v>68</v>
      </c>
      <c r="F28" s="33">
        <f t="shared" si="3"/>
        <v>68</v>
      </c>
      <c r="G28" s="33"/>
      <c r="H28" s="33">
        <f t="shared" si="3"/>
        <v>64</v>
      </c>
      <c r="I28" s="33">
        <f t="shared" si="3"/>
        <v>64</v>
      </c>
      <c r="J28" s="33"/>
      <c r="K28" s="33"/>
      <c r="L28" s="33"/>
      <c r="M28" s="33">
        <f t="shared" si="3"/>
        <v>1</v>
      </c>
      <c r="N28" s="14"/>
      <c r="O28" s="1"/>
      <c r="S28" s="1"/>
      <c r="T28" s="1"/>
      <c r="U28" s="1"/>
      <c r="V28" s="1"/>
      <c r="W28" s="1"/>
      <c r="X28" s="1"/>
      <c r="Y28" s="1"/>
    </row>
    <row r="29" spans="1:25" s="10" customFormat="1">
      <c r="A29" s="36" t="s">
        <v>43</v>
      </c>
      <c r="B29" s="16">
        <v>21210</v>
      </c>
      <c r="C29" s="17">
        <f>SUM(D29+L29)</f>
        <v>60</v>
      </c>
      <c r="D29" s="17">
        <f>SUM(E29+H29)</f>
        <v>60</v>
      </c>
      <c r="E29" s="17">
        <f>SUM(F29+G29)</f>
        <v>20</v>
      </c>
      <c r="F29" s="16">
        <v>20</v>
      </c>
      <c r="G29" s="16"/>
      <c r="H29" s="17">
        <f>SUM(I29+J29)</f>
        <v>40</v>
      </c>
      <c r="I29" s="7">
        <v>40</v>
      </c>
      <c r="J29" s="7"/>
      <c r="K29" s="7"/>
      <c r="L29" s="7"/>
      <c r="M29" s="18">
        <v>1</v>
      </c>
      <c r="N29" s="1"/>
      <c r="O29" s="1"/>
      <c r="S29" s="1"/>
      <c r="T29" s="1"/>
      <c r="U29" s="1"/>
      <c r="V29" s="1"/>
      <c r="W29" s="1"/>
      <c r="X29" s="1"/>
      <c r="Y29" s="1"/>
    </row>
    <row r="30" spans="1:25" s="10" customFormat="1">
      <c r="A30" s="25" t="s">
        <v>48</v>
      </c>
      <c r="B30" s="16">
        <v>21510</v>
      </c>
      <c r="C30" s="17">
        <f>SUM(D30+L30)</f>
        <v>7</v>
      </c>
      <c r="D30" s="17">
        <f>SUM(E30+H30)</f>
        <v>7</v>
      </c>
      <c r="E30" s="17">
        <f>SUM(F30+G30)</f>
        <v>5</v>
      </c>
      <c r="F30" s="16">
        <v>5</v>
      </c>
      <c r="G30" s="16"/>
      <c r="H30" s="17">
        <f>SUM(I30+J30)</f>
        <v>2</v>
      </c>
      <c r="I30" s="7">
        <v>2</v>
      </c>
      <c r="J30" s="7"/>
      <c r="K30" s="7"/>
      <c r="L30" s="7"/>
      <c r="M30" s="18"/>
      <c r="N30" s="1"/>
      <c r="O30" s="1"/>
      <c r="S30" s="1"/>
      <c r="T30" s="1"/>
      <c r="U30" s="1"/>
      <c r="V30" s="1"/>
      <c r="W30" s="1"/>
      <c r="X30" s="1"/>
      <c r="Y30" s="1"/>
    </row>
    <row r="31" spans="1:25" s="10" customFormat="1">
      <c r="A31" s="36" t="s">
        <v>44</v>
      </c>
      <c r="B31" s="16">
        <v>21520</v>
      </c>
      <c r="C31" s="17">
        <f>SUM(D31+L31)</f>
        <v>36</v>
      </c>
      <c r="D31" s="17">
        <f>SUM(E31+H31)</f>
        <v>36</v>
      </c>
      <c r="E31" s="17">
        <f>SUM(F31+G31)</f>
        <v>25</v>
      </c>
      <c r="F31" s="16">
        <v>25</v>
      </c>
      <c r="G31" s="16"/>
      <c r="H31" s="17">
        <f>SUM(I31+J31)</f>
        <v>11</v>
      </c>
      <c r="I31" s="7">
        <v>11</v>
      </c>
      <c r="J31" s="7"/>
      <c r="K31" s="7"/>
      <c r="L31" s="7"/>
      <c r="M31" s="18"/>
      <c r="N31" s="1"/>
      <c r="O31" s="1"/>
      <c r="S31" s="1"/>
      <c r="T31" s="1"/>
      <c r="U31" s="1"/>
      <c r="V31" s="1"/>
      <c r="W31" s="1"/>
      <c r="X31" s="1"/>
      <c r="Y31" s="1"/>
    </row>
    <row r="32" spans="1:25" s="10" customFormat="1">
      <c r="A32" s="36" t="s">
        <v>45</v>
      </c>
      <c r="B32" s="16">
        <v>21540</v>
      </c>
      <c r="C32" s="17">
        <f>SUM(D32+L32)</f>
        <v>29</v>
      </c>
      <c r="D32" s="17">
        <f>SUM(E32+H32)</f>
        <v>29</v>
      </c>
      <c r="E32" s="17">
        <f>SUM(F32+G32)</f>
        <v>18</v>
      </c>
      <c r="F32" s="16">
        <v>18</v>
      </c>
      <c r="G32" s="16"/>
      <c r="H32" s="17">
        <f>SUM(I32+J32)</f>
        <v>11</v>
      </c>
      <c r="I32" s="7">
        <v>11</v>
      </c>
      <c r="J32" s="7"/>
      <c r="K32" s="7"/>
      <c r="L32" s="7"/>
      <c r="M32" s="18"/>
      <c r="N32" s="1"/>
      <c r="O32" s="1"/>
      <c r="S32" s="1"/>
      <c r="T32" s="1"/>
      <c r="U32" s="1"/>
      <c r="V32" s="1"/>
      <c r="W32" s="1"/>
      <c r="X32" s="1"/>
      <c r="Y32" s="1"/>
    </row>
    <row r="33" spans="1:25" s="10" customFormat="1">
      <c r="A33" s="15"/>
      <c r="B33" s="16"/>
      <c r="C33" s="17"/>
      <c r="D33" s="17"/>
      <c r="E33" s="17"/>
      <c r="F33" s="16"/>
      <c r="G33" s="16"/>
      <c r="H33" s="17"/>
      <c r="I33" s="7"/>
      <c r="J33" s="7"/>
      <c r="K33" s="7"/>
      <c r="L33" s="7"/>
      <c r="M33" s="18"/>
      <c r="N33" s="1"/>
      <c r="O33" s="1"/>
      <c r="S33" s="1"/>
      <c r="T33" s="1"/>
      <c r="U33" s="1"/>
      <c r="V33" s="1"/>
      <c r="W33" s="1"/>
      <c r="X33" s="1"/>
      <c r="Y33" s="1"/>
    </row>
    <row r="34" spans="1:25" s="10" customFormat="1">
      <c r="A34" s="13" t="s">
        <v>192</v>
      </c>
      <c r="B34" s="19">
        <v>41</v>
      </c>
      <c r="C34" s="33">
        <f>SUM(C35:C42)</f>
        <v>1375</v>
      </c>
      <c r="D34" s="33">
        <f>SUM(D35:D42)</f>
        <v>910</v>
      </c>
      <c r="E34" s="33">
        <f>SUM(E35:E42)</f>
        <v>275</v>
      </c>
      <c r="F34" s="33">
        <f>SUM(F35:F42)</f>
        <v>275</v>
      </c>
      <c r="G34" s="33"/>
      <c r="H34" s="33">
        <f t="shared" ref="H34:M34" si="4">SUM(H35:H42)</f>
        <v>635</v>
      </c>
      <c r="I34" s="33">
        <f t="shared" si="4"/>
        <v>605</v>
      </c>
      <c r="J34" s="33">
        <f t="shared" si="4"/>
        <v>30</v>
      </c>
      <c r="K34" s="33">
        <f t="shared" si="4"/>
        <v>30</v>
      </c>
      <c r="L34" s="33">
        <f t="shared" si="4"/>
        <v>465</v>
      </c>
      <c r="M34" s="33">
        <f t="shared" si="4"/>
        <v>9</v>
      </c>
      <c r="N34" s="1"/>
      <c r="O34" s="1"/>
      <c r="S34" s="1"/>
      <c r="T34" s="1"/>
      <c r="U34" s="1"/>
      <c r="V34" s="1"/>
      <c r="W34" s="1"/>
      <c r="X34" s="1"/>
      <c r="Y34" s="1"/>
    </row>
    <row r="35" spans="1:25" s="10" customFormat="1">
      <c r="A35" s="36" t="s">
        <v>46</v>
      </c>
      <c r="B35" s="16">
        <v>41110</v>
      </c>
      <c r="C35" s="17">
        <v>570</v>
      </c>
      <c r="D35" s="17">
        <f t="shared" ref="D35:D80" si="5">SUM(E35+H35)</f>
        <v>390</v>
      </c>
      <c r="E35" s="17">
        <f t="shared" ref="E35:E80" si="6">SUM(F35+G35)</f>
        <v>80</v>
      </c>
      <c r="F35" s="16">
        <v>80</v>
      </c>
      <c r="G35" s="16"/>
      <c r="H35" s="17">
        <f t="shared" ref="H35:H80" si="7">SUM(I35+J35)</f>
        <v>310</v>
      </c>
      <c r="I35" s="7">
        <v>280</v>
      </c>
      <c r="J35" s="7">
        <v>30</v>
      </c>
      <c r="K35" s="7">
        <v>30</v>
      </c>
      <c r="L35" s="7">
        <v>130</v>
      </c>
      <c r="M35" s="18">
        <v>4</v>
      </c>
      <c r="N35" s="1"/>
      <c r="O35" s="1"/>
      <c r="S35" s="1"/>
      <c r="T35" s="1"/>
      <c r="U35" s="1"/>
      <c r="V35" s="1"/>
      <c r="W35" s="1"/>
      <c r="X35" s="1"/>
      <c r="Y35" s="1"/>
    </row>
    <row r="36" spans="1:25" s="10" customFormat="1">
      <c r="A36" s="15" t="s">
        <v>56</v>
      </c>
      <c r="B36" s="16" t="s">
        <v>9</v>
      </c>
      <c r="C36" s="17">
        <v>30</v>
      </c>
      <c r="D36" s="17">
        <f t="shared" si="5"/>
        <v>30</v>
      </c>
      <c r="E36" s="17">
        <f t="shared" si="6"/>
        <v>15</v>
      </c>
      <c r="F36" s="16">
        <v>15</v>
      </c>
      <c r="G36" s="16"/>
      <c r="H36" s="17">
        <f t="shared" si="7"/>
        <v>15</v>
      </c>
      <c r="I36" s="7">
        <v>15</v>
      </c>
      <c r="J36" s="7"/>
      <c r="K36" s="7"/>
      <c r="L36" s="7">
        <v>50</v>
      </c>
      <c r="M36" s="18"/>
      <c r="N36" s="1"/>
      <c r="O36" s="1"/>
      <c r="S36" s="1"/>
      <c r="T36" s="1"/>
      <c r="U36" s="1"/>
      <c r="V36" s="1"/>
      <c r="W36" s="1"/>
      <c r="X36" s="1"/>
      <c r="Y36" s="1"/>
    </row>
    <row r="37" spans="1:25" s="10" customFormat="1">
      <c r="A37" s="15" t="s">
        <v>57</v>
      </c>
      <c r="B37" s="16">
        <v>41210</v>
      </c>
      <c r="C37" s="17">
        <f t="shared" ref="C37:C80" si="8">SUM(D37+L37)</f>
        <v>100</v>
      </c>
      <c r="D37" s="17">
        <f t="shared" si="5"/>
        <v>60</v>
      </c>
      <c r="E37" s="17">
        <f t="shared" si="6"/>
        <v>15</v>
      </c>
      <c r="F37" s="16">
        <v>15</v>
      </c>
      <c r="G37" s="16"/>
      <c r="H37" s="17">
        <f t="shared" si="7"/>
        <v>45</v>
      </c>
      <c r="I37" s="7">
        <v>45</v>
      </c>
      <c r="J37" s="7"/>
      <c r="K37" s="7"/>
      <c r="L37" s="7">
        <v>40</v>
      </c>
      <c r="M37" s="18"/>
      <c r="N37" s="1"/>
      <c r="O37" s="1"/>
      <c r="S37" s="1"/>
      <c r="T37" s="1"/>
      <c r="U37" s="1"/>
      <c r="V37" s="1"/>
      <c r="W37" s="1"/>
      <c r="X37" s="1"/>
      <c r="Y37" s="1"/>
    </row>
    <row r="38" spans="1:25" s="10" customFormat="1">
      <c r="A38" s="36" t="s">
        <v>49</v>
      </c>
      <c r="B38" s="16">
        <v>41220</v>
      </c>
      <c r="C38" s="17">
        <f t="shared" si="8"/>
        <v>130</v>
      </c>
      <c r="D38" s="17">
        <f t="shared" si="5"/>
        <v>90</v>
      </c>
      <c r="E38" s="17">
        <f t="shared" si="6"/>
        <v>20</v>
      </c>
      <c r="F38" s="16">
        <v>20</v>
      </c>
      <c r="G38" s="16"/>
      <c r="H38" s="17">
        <f t="shared" si="7"/>
        <v>70</v>
      </c>
      <c r="I38" s="7">
        <v>70</v>
      </c>
      <c r="J38" s="7"/>
      <c r="K38" s="7"/>
      <c r="L38" s="7">
        <v>40</v>
      </c>
      <c r="M38" s="18">
        <v>1</v>
      </c>
      <c r="N38" s="1"/>
      <c r="O38" s="1"/>
      <c r="S38" s="1"/>
      <c r="T38" s="1"/>
      <c r="U38" s="1"/>
      <c r="V38" s="1"/>
      <c r="W38" s="1"/>
      <c r="X38" s="1"/>
      <c r="Y38" s="1"/>
    </row>
    <row r="39" spans="1:25" s="10" customFormat="1">
      <c r="A39" s="15" t="s">
        <v>58</v>
      </c>
      <c r="B39" s="16" t="s">
        <v>10</v>
      </c>
      <c r="C39" s="17">
        <f t="shared" si="8"/>
        <v>130</v>
      </c>
      <c r="D39" s="17">
        <f t="shared" si="5"/>
        <v>30</v>
      </c>
      <c r="E39" s="17">
        <f t="shared" si="6"/>
        <v>15</v>
      </c>
      <c r="F39" s="16">
        <v>15</v>
      </c>
      <c r="G39" s="16"/>
      <c r="H39" s="17">
        <f t="shared" si="7"/>
        <v>15</v>
      </c>
      <c r="I39" s="7">
        <v>15</v>
      </c>
      <c r="J39" s="7"/>
      <c r="K39" s="7"/>
      <c r="L39" s="7">
        <v>100</v>
      </c>
      <c r="M39" s="18"/>
      <c r="N39" s="1"/>
      <c r="O39" s="1"/>
      <c r="S39" s="1"/>
      <c r="T39" s="1"/>
      <c r="U39" s="1"/>
      <c r="V39" s="1"/>
      <c r="W39" s="1"/>
      <c r="X39" s="1"/>
      <c r="Y39" s="1"/>
    </row>
    <row r="40" spans="1:25" s="10" customFormat="1">
      <c r="A40" s="15" t="s">
        <v>59</v>
      </c>
      <c r="B40" s="16">
        <v>41510</v>
      </c>
      <c r="C40" s="17">
        <f t="shared" si="8"/>
        <v>220</v>
      </c>
      <c r="D40" s="17">
        <f t="shared" si="5"/>
        <v>190</v>
      </c>
      <c r="E40" s="17">
        <f t="shared" si="6"/>
        <v>90</v>
      </c>
      <c r="F40" s="16">
        <v>90</v>
      </c>
      <c r="G40" s="16"/>
      <c r="H40" s="17">
        <f t="shared" si="7"/>
        <v>100</v>
      </c>
      <c r="I40" s="7">
        <v>100</v>
      </c>
      <c r="J40" s="7"/>
      <c r="K40" s="7"/>
      <c r="L40" s="7">
        <v>30</v>
      </c>
      <c r="M40" s="18">
        <v>2</v>
      </c>
      <c r="N40" s="1"/>
      <c r="O40" s="1"/>
      <c r="S40" s="1"/>
      <c r="T40" s="1"/>
      <c r="U40" s="1"/>
      <c r="V40" s="1"/>
      <c r="W40" s="1"/>
      <c r="X40" s="1"/>
      <c r="Y40" s="1"/>
    </row>
    <row r="41" spans="1:25" s="10" customFormat="1">
      <c r="A41" s="15" t="s">
        <v>60</v>
      </c>
      <c r="B41" s="16">
        <v>41620</v>
      </c>
      <c r="C41" s="17">
        <f t="shared" si="8"/>
        <v>85</v>
      </c>
      <c r="D41" s="17">
        <f t="shared" si="5"/>
        <v>60</v>
      </c>
      <c r="E41" s="17">
        <f t="shared" si="6"/>
        <v>20</v>
      </c>
      <c r="F41" s="16">
        <v>20</v>
      </c>
      <c r="G41" s="16"/>
      <c r="H41" s="17">
        <f t="shared" si="7"/>
        <v>40</v>
      </c>
      <c r="I41" s="7">
        <v>40</v>
      </c>
      <c r="J41" s="7"/>
      <c r="K41" s="7"/>
      <c r="L41" s="7">
        <v>25</v>
      </c>
      <c r="M41" s="21">
        <v>1</v>
      </c>
      <c r="N41" s="1"/>
      <c r="O41" s="1"/>
      <c r="S41" s="1"/>
      <c r="T41" s="1"/>
      <c r="U41" s="1"/>
      <c r="V41" s="1"/>
      <c r="W41" s="1"/>
      <c r="X41" s="1"/>
      <c r="Y41" s="1"/>
    </row>
    <row r="42" spans="1:25" s="10" customFormat="1">
      <c r="A42" s="36" t="s">
        <v>50</v>
      </c>
      <c r="B42" s="16">
        <v>41630</v>
      </c>
      <c r="C42" s="17">
        <f t="shared" si="8"/>
        <v>110</v>
      </c>
      <c r="D42" s="17">
        <f t="shared" si="5"/>
        <v>60</v>
      </c>
      <c r="E42" s="17">
        <f t="shared" si="6"/>
        <v>20</v>
      </c>
      <c r="F42" s="16">
        <v>20</v>
      </c>
      <c r="G42" s="16"/>
      <c r="H42" s="17">
        <f t="shared" si="7"/>
        <v>40</v>
      </c>
      <c r="I42" s="7">
        <v>40</v>
      </c>
      <c r="J42" s="7"/>
      <c r="K42" s="7"/>
      <c r="L42" s="7">
        <v>50</v>
      </c>
      <c r="M42" s="18">
        <v>1</v>
      </c>
      <c r="N42" s="1"/>
      <c r="O42" s="1"/>
      <c r="S42" s="1"/>
      <c r="T42" s="1"/>
      <c r="U42" s="1"/>
      <c r="V42" s="1"/>
      <c r="W42" s="1"/>
      <c r="X42" s="1"/>
      <c r="Y42" s="1"/>
    </row>
    <row r="43" spans="1:25" s="10" customFormat="1">
      <c r="A43" s="13"/>
      <c r="B43" s="16"/>
      <c r="C43" s="17"/>
      <c r="D43" s="17"/>
      <c r="E43" s="17"/>
      <c r="F43" s="16"/>
      <c r="G43" s="16"/>
      <c r="H43" s="17"/>
      <c r="I43" s="7"/>
      <c r="J43" s="7"/>
      <c r="K43" s="7"/>
      <c r="L43" s="7"/>
      <c r="M43" s="18"/>
      <c r="N43" s="1"/>
      <c r="O43" s="1"/>
      <c r="S43" s="1"/>
      <c r="T43" s="1"/>
      <c r="U43" s="1"/>
      <c r="V43" s="1"/>
      <c r="W43" s="1"/>
      <c r="X43" s="1"/>
      <c r="Y43" s="1"/>
    </row>
    <row r="44" spans="1:25" s="10" customFormat="1">
      <c r="A44" s="23" t="s">
        <v>193</v>
      </c>
      <c r="B44" s="19">
        <v>52</v>
      </c>
      <c r="C44" s="33">
        <f>SUM(C45)</f>
        <v>90</v>
      </c>
      <c r="D44" s="33">
        <f>SUM(D45)</f>
        <v>90</v>
      </c>
      <c r="E44" s="33">
        <f>SUM(E45)</f>
        <v>45</v>
      </c>
      <c r="F44" s="33">
        <f>SUM(F45)</f>
        <v>45</v>
      </c>
      <c r="G44" s="33"/>
      <c r="H44" s="33">
        <f>SUM(H45)</f>
        <v>45</v>
      </c>
      <c r="I44" s="33">
        <f>SUM(I45)</f>
        <v>45</v>
      </c>
      <c r="J44" s="33"/>
      <c r="K44" s="33"/>
      <c r="L44" s="33"/>
      <c r="M44" s="33">
        <f>SUM(M45)</f>
        <v>1</v>
      </c>
      <c r="N44" s="1"/>
      <c r="O44" s="1"/>
      <c r="S44" s="1"/>
      <c r="T44" s="1"/>
      <c r="U44" s="1"/>
      <c r="V44" s="1"/>
      <c r="W44" s="1"/>
      <c r="X44" s="1"/>
      <c r="Y44" s="1"/>
    </row>
    <row r="45" spans="1:25" s="10" customFormat="1">
      <c r="A45" s="25" t="s">
        <v>51</v>
      </c>
      <c r="B45" s="16">
        <v>52110</v>
      </c>
      <c r="C45" s="17">
        <f t="shared" si="8"/>
        <v>90</v>
      </c>
      <c r="D45" s="17">
        <f t="shared" si="5"/>
        <v>90</v>
      </c>
      <c r="E45" s="17">
        <f t="shared" si="6"/>
        <v>45</v>
      </c>
      <c r="F45" s="16">
        <v>45</v>
      </c>
      <c r="G45" s="16"/>
      <c r="H45" s="17">
        <f t="shared" si="7"/>
        <v>45</v>
      </c>
      <c r="I45" s="7">
        <v>45</v>
      </c>
      <c r="J45" s="7"/>
      <c r="K45" s="7"/>
      <c r="L45" s="7"/>
      <c r="M45" s="18">
        <v>1</v>
      </c>
      <c r="N45" s="1"/>
      <c r="O45" s="1"/>
      <c r="S45" s="1"/>
      <c r="T45" s="1"/>
      <c r="U45" s="1"/>
      <c r="V45" s="1"/>
      <c r="W45" s="1"/>
      <c r="X45" s="1"/>
      <c r="Y45" s="1"/>
    </row>
    <row r="46" spans="1:25" s="10" customFormat="1" ht="20.25" customHeight="1">
      <c r="A46" s="15"/>
      <c r="B46" s="16"/>
      <c r="C46" s="17"/>
      <c r="D46" s="17"/>
      <c r="E46" s="17"/>
      <c r="F46" s="16"/>
      <c r="G46" s="16"/>
      <c r="H46" s="17"/>
      <c r="I46" s="7"/>
      <c r="J46" s="7"/>
      <c r="K46" s="7"/>
      <c r="L46" s="7"/>
      <c r="M46" s="18"/>
      <c r="N46" s="1"/>
      <c r="O46" s="1"/>
      <c r="S46" s="1"/>
      <c r="T46" s="1"/>
      <c r="U46" s="1"/>
      <c r="V46" s="1"/>
      <c r="W46" s="1"/>
      <c r="X46" s="1"/>
      <c r="Y46" s="1"/>
    </row>
    <row r="47" spans="1:25" s="10" customFormat="1">
      <c r="A47" s="22" t="s">
        <v>61</v>
      </c>
      <c r="B47" s="19">
        <v>53</v>
      </c>
      <c r="C47" s="33">
        <f>SUM(C48:C49)</f>
        <v>60</v>
      </c>
      <c r="D47" s="33">
        <f>SUM(D48:D49)</f>
        <v>60</v>
      </c>
      <c r="E47" s="33">
        <f>SUM(E48:E49)</f>
        <v>40</v>
      </c>
      <c r="F47" s="33">
        <f>SUM(F48:F49)</f>
        <v>40</v>
      </c>
      <c r="G47" s="33"/>
      <c r="H47" s="33">
        <f>SUM(H48:H49)</f>
        <v>20</v>
      </c>
      <c r="I47" s="33">
        <f>SUM(I48:I49)</f>
        <v>20</v>
      </c>
      <c r="J47" s="33"/>
      <c r="K47" s="33"/>
      <c r="L47" s="33"/>
      <c r="M47" s="33">
        <f>SUM(M48:M49)</f>
        <v>2</v>
      </c>
      <c r="N47" s="1"/>
      <c r="O47" s="1"/>
      <c r="S47" s="1"/>
      <c r="T47" s="1"/>
      <c r="U47" s="1"/>
      <c r="V47" s="1"/>
      <c r="W47" s="1"/>
      <c r="X47" s="1"/>
      <c r="Y47" s="1"/>
    </row>
    <row r="48" spans="1:25" s="10" customFormat="1">
      <c r="A48" s="25" t="s">
        <v>52</v>
      </c>
      <c r="B48" s="16">
        <v>53210</v>
      </c>
      <c r="C48" s="17">
        <f t="shared" si="8"/>
        <v>30</v>
      </c>
      <c r="D48" s="17">
        <f t="shared" si="5"/>
        <v>30</v>
      </c>
      <c r="E48" s="17">
        <f t="shared" si="6"/>
        <v>20</v>
      </c>
      <c r="F48" s="16">
        <v>20</v>
      </c>
      <c r="G48" s="16"/>
      <c r="H48" s="17">
        <f t="shared" si="7"/>
        <v>10</v>
      </c>
      <c r="I48" s="7">
        <v>10</v>
      </c>
      <c r="J48" s="7"/>
      <c r="K48" s="7"/>
      <c r="L48" s="7"/>
      <c r="M48" s="7">
        <v>1</v>
      </c>
      <c r="N48" s="1"/>
      <c r="O48" s="1"/>
      <c r="S48" s="1"/>
      <c r="T48" s="1"/>
      <c r="U48" s="1"/>
      <c r="V48" s="1"/>
      <c r="W48" s="1"/>
      <c r="X48" s="1"/>
      <c r="Y48" s="1"/>
    </row>
    <row r="49" spans="1:25" s="10" customFormat="1">
      <c r="A49" s="25" t="s">
        <v>53</v>
      </c>
      <c r="B49" s="16">
        <v>53310</v>
      </c>
      <c r="C49" s="17">
        <f t="shared" si="8"/>
        <v>30</v>
      </c>
      <c r="D49" s="17">
        <f t="shared" si="5"/>
        <v>30</v>
      </c>
      <c r="E49" s="17">
        <f t="shared" si="6"/>
        <v>20</v>
      </c>
      <c r="F49" s="16">
        <v>20</v>
      </c>
      <c r="G49" s="16"/>
      <c r="H49" s="17">
        <f t="shared" si="7"/>
        <v>10</v>
      </c>
      <c r="I49" s="7">
        <v>10</v>
      </c>
      <c r="J49" s="7"/>
      <c r="K49" s="7"/>
      <c r="L49" s="7"/>
      <c r="M49" s="18">
        <v>1</v>
      </c>
      <c r="N49" s="1"/>
      <c r="O49" s="1"/>
      <c r="S49" s="1"/>
      <c r="T49" s="1"/>
      <c r="U49" s="1"/>
      <c r="V49" s="1"/>
      <c r="W49" s="1"/>
      <c r="X49" s="1"/>
      <c r="Y49" s="1"/>
    </row>
    <row r="50" spans="1:25" s="10" customFormat="1" ht="9" customHeight="1">
      <c r="A50" s="15"/>
      <c r="B50" s="16"/>
      <c r="C50" s="17"/>
      <c r="D50" s="17"/>
      <c r="E50" s="17"/>
      <c r="F50" s="16"/>
      <c r="G50" s="16"/>
      <c r="H50" s="17"/>
      <c r="I50" s="7"/>
      <c r="J50" s="7"/>
      <c r="K50" s="7"/>
      <c r="L50" s="7"/>
      <c r="M50" s="18"/>
      <c r="N50" s="1"/>
      <c r="O50" s="1"/>
      <c r="S50" s="1"/>
      <c r="T50" s="1"/>
      <c r="U50" s="1"/>
      <c r="V50" s="1"/>
      <c r="W50" s="1"/>
      <c r="X50" s="1"/>
      <c r="Y50" s="1"/>
    </row>
    <row r="51" spans="1:25" s="10" customFormat="1" ht="27.75" customHeight="1">
      <c r="A51" s="22" t="s">
        <v>62</v>
      </c>
      <c r="B51" s="19">
        <v>61</v>
      </c>
      <c r="C51" s="33">
        <f t="shared" ref="C51:J51" si="9">SUM(C52:C56)</f>
        <v>815</v>
      </c>
      <c r="D51" s="33">
        <f t="shared" si="9"/>
        <v>775</v>
      </c>
      <c r="E51" s="33">
        <f t="shared" si="9"/>
        <v>285</v>
      </c>
      <c r="F51" s="33">
        <f t="shared" si="9"/>
        <v>270</v>
      </c>
      <c r="G51" s="33">
        <f t="shared" si="9"/>
        <v>15</v>
      </c>
      <c r="H51" s="33">
        <f t="shared" si="9"/>
        <v>490</v>
      </c>
      <c r="I51" s="33">
        <f t="shared" si="9"/>
        <v>455</v>
      </c>
      <c r="J51" s="33">
        <f t="shared" si="9"/>
        <v>35</v>
      </c>
      <c r="K51" s="33"/>
      <c r="L51" s="33">
        <f>SUM(L52:L56)</f>
        <v>40</v>
      </c>
      <c r="M51" s="33">
        <f>SUM(M52:M56)</f>
        <v>10</v>
      </c>
      <c r="N51" s="1"/>
      <c r="O51" s="1"/>
      <c r="S51" s="1"/>
      <c r="T51" s="1"/>
      <c r="U51" s="1"/>
      <c r="V51" s="1"/>
      <c r="W51" s="1"/>
      <c r="X51" s="1"/>
      <c r="Y51" s="1"/>
    </row>
    <row r="52" spans="1:25" s="10" customFormat="1">
      <c r="A52" s="15" t="s">
        <v>63</v>
      </c>
      <c r="B52" s="16">
        <v>61110</v>
      </c>
      <c r="C52" s="17">
        <f t="shared" si="8"/>
        <v>315</v>
      </c>
      <c r="D52" s="17">
        <f t="shared" si="5"/>
        <v>275</v>
      </c>
      <c r="E52" s="17">
        <f t="shared" si="6"/>
        <v>95</v>
      </c>
      <c r="F52" s="16">
        <v>80</v>
      </c>
      <c r="G52" s="16">
        <v>15</v>
      </c>
      <c r="H52" s="17">
        <f t="shared" si="7"/>
        <v>180</v>
      </c>
      <c r="I52" s="7">
        <v>145</v>
      </c>
      <c r="J52" s="7">
        <v>35</v>
      </c>
      <c r="K52" s="7"/>
      <c r="L52" s="7">
        <v>40</v>
      </c>
      <c r="M52" s="18">
        <v>4</v>
      </c>
      <c r="N52" s="1"/>
      <c r="O52" s="1"/>
      <c r="S52" s="1"/>
      <c r="T52" s="1"/>
      <c r="U52" s="1"/>
      <c r="V52" s="1"/>
      <c r="W52" s="1"/>
      <c r="X52" s="1"/>
      <c r="Y52" s="1"/>
    </row>
    <row r="53" spans="1:25" s="10" customFormat="1">
      <c r="A53" s="15" t="s">
        <v>64</v>
      </c>
      <c r="B53" s="16" t="s">
        <v>11</v>
      </c>
      <c r="C53" s="17">
        <f t="shared" si="8"/>
        <v>150</v>
      </c>
      <c r="D53" s="17">
        <f t="shared" si="5"/>
        <v>150</v>
      </c>
      <c r="E53" s="17">
        <f t="shared" si="6"/>
        <v>50</v>
      </c>
      <c r="F53" s="16">
        <v>50</v>
      </c>
      <c r="G53" s="16"/>
      <c r="H53" s="17">
        <f t="shared" si="7"/>
        <v>100</v>
      </c>
      <c r="I53" s="7">
        <v>100</v>
      </c>
      <c r="J53" s="7"/>
      <c r="K53" s="7"/>
      <c r="L53" s="7"/>
      <c r="M53" s="21">
        <v>2</v>
      </c>
      <c r="N53" s="1"/>
      <c r="O53" s="1"/>
      <c r="S53" s="1"/>
      <c r="T53" s="1"/>
      <c r="U53" s="1"/>
      <c r="V53" s="1"/>
      <c r="W53" s="1"/>
      <c r="X53" s="1"/>
      <c r="Y53" s="1"/>
    </row>
    <row r="54" spans="1:25" s="10" customFormat="1">
      <c r="A54" s="15" t="s">
        <v>65</v>
      </c>
      <c r="B54" s="16" t="s">
        <v>18</v>
      </c>
      <c r="C54" s="17">
        <f t="shared" si="8"/>
        <v>30</v>
      </c>
      <c r="D54" s="17">
        <f t="shared" si="5"/>
        <v>30</v>
      </c>
      <c r="E54" s="17">
        <f t="shared" si="6"/>
        <v>10</v>
      </c>
      <c r="F54" s="16">
        <v>10</v>
      </c>
      <c r="G54" s="16"/>
      <c r="H54" s="17">
        <f t="shared" si="7"/>
        <v>20</v>
      </c>
      <c r="I54" s="7">
        <v>20</v>
      </c>
      <c r="J54" s="7"/>
      <c r="K54" s="7"/>
      <c r="L54" s="7"/>
      <c r="M54" s="21"/>
      <c r="N54" s="1"/>
      <c r="O54" s="1"/>
      <c r="S54" s="1"/>
      <c r="T54" s="1"/>
      <c r="U54" s="1"/>
      <c r="V54" s="1"/>
      <c r="W54" s="1"/>
      <c r="X54" s="1"/>
      <c r="Y54" s="1"/>
    </row>
    <row r="55" spans="1:25" s="10" customFormat="1">
      <c r="A55" s="15" t="s">
        <v>66</v>
      </c>
      <c r="B55" s="16" t="s">
        <v>23</v>
      </c>
      <c r="C55" s="17">
        <f t="shared" si="8"/>
        <v>200</v>
      </c>
      <c r="D55" s="17">
        <f t="shared" si="5"/>
        <v>200</v>
      </c>
      <c r="E55" s="17">
        <f t="shared" si="6"/>
        <v>75</v>
      </c>
      <c r="F55" s="16">
        <v>75</v>
      </c>
      <c r="G55" s="16"/>
      <c r="H55" s="17">
        <f t="shared" si="7"/>
        <v>125</v>
      </c>
      <c r="I55" s="7">
        <v>125</v>
      </c>
      <c r="J55" s="7"/>
      <c r="K55" s="7"/>
      <c r="L55" s="7"/>
      <c r="M55" s="18">
        <v>3</v>
      </c>
      <c r="N55" s="1"/>
      <c r="O55" s="1"/>
      <c r="S55" s="1"/>
      <c r="T55" s="1"/>
      <c r="U55" s="1"/>
      <c r="V55" s="1"/>
      <c r="W55" s="1"/>
      <c r="X55" s="1"/>
      <c r="Y55" s="1"/>
    </row>
    <row r="56" spans="1:25" s="10" customFormat="1" ht="25.5">
      <c r="A56" s="15" t="s">
        <v>67</v>
      </c>
      <c r="B56" s="16" t="s">
        <v>12</v>
      </c>
      <c r="C56" s="17">
        <f t="shared" si="8"/>
        <v>120</v>
      </c>
      <c r="D56" s="17">
        <f t="shared" si="5"/>
        <v>120</v>
      </c>
      <c r="E56" s="17">
        <f t="shared" si="6"/>
        <v>55</v>
      </c>
      <c r="F56" s="16">
        <v>55</v>
      </c>
      <c r="G56" s="16"/>
      <c r="H56" s="17">
        <f t="shared" si="7"/>
        <v>65</v>
      </c>
      <c r="I56" s="7">
        <v>65</v>
      </c>
      <c r="J56" s="7"/>
      <c r="K56" s="7"/>
      <c r="L56" s="7"/>
      <c r="M56" s="18">
        <v>1</v>
      </c>
      <c r="N56" s="1"/>
      <c r="O56" s="1"/>
      <c r="S56" s="1"/>
      <c r="T56" s="1"/>
      <c r="U56" s="1"/>
      <c r="V56" s="1"/>
      <c r="W56" s="1"/>
      <c r="X56" s="1"/>
      <c r="Y56" s="1"/>
    </row>
    <row r="57" spans="1:25" s="10" customFormat="1" ht="9" customHeight="1">
      <c r="A57" s="15"/>
      <c r="B57" s="16"/>
      <c r="C57" s="17"/>
      <c r="D57" s="17"/>
      <c r="E57" s="17"/>
      <c r="F57" s="16"/>
      <c r="G57" s="16"/>
      <c r="H57" s="17"/>
      <c r="I57" s="7"/>
      <c r="J57" s="7"/>
      <c r="K57" s="7"/>
      <c r="L57" s="7"/>
      <c r="M57" s="18"/>
      <c r="N57" s="1"/>
      <c r="O57" s="1"/>
      <c r="S57" s="1"/>
      <c r="T57" s="1"/>
      <c r="U57" s="1"/>
      <c r="V57" s="1"/>
      <c r="W57" s="1"/>
      <c r="X57" s="1"/>
      <c r="Y57" s="1"/>
    </row>
    <row r="58" spans="1:25" s="10" customFormat="1">
      <c r="A58" s="13" t="s">
        <v>68</v>
      </c>
      <c r="B58" s="19">
        <v>71</v>
      </c>
      <c r="C58" s="33">
        <f t="shared" ref="C58:M58" si="10">SUM(C59:C82)</f>
        <v>1760</v>
      </c>
      <c r="D58" s="33">
        <f t="shared" si="10"/>
        <v>1710</v>
      </c>
      <c r="E58" s="33">
        <f t="shared" si="10"/>
        <v>705</v>
      </c>
      <c r="F58" s="33">
        <f t="shared" si="10"/>
        <v>615</v>
      </c>
      <c r="G58" s="33">
        <f t="shared" si="10"/>
        <v>90</v>
      </c>
      <c r="H58" s="33">
        <f t="shared" si="10"/>
        <v>1005</v>
      </c>
      <c r="I58" s="33">
        <f t="shared" si="10"/>
        <v>845</v>
      </c>
      <c r="J58" s="33">
        <f t="shared" si="10"/>
        <v>120</v>
      </c>
      <c r="K58" s="33">
        <f>SUM(K59:K82)</f>
        <v>40</v>
      </c>
      <c r="L58" s="33">
        <f t="shared" si="10"/>
        <v>50</v>
      </c>
      <c r="M58" s="33">
        <f t="shared" si="10"/>
        <v>27</v>
      </c>
      <c r="N58" s="1"/>
      <c r="O58" s="1"/>
      <c r="S58" s="1"/>
      <c r="T58" s="1"/>
      <c r="U58" s="1"/>
      <c r="V58" s="1"/>
      <c r="W58" s="1"/>
      <c r="X58" s="1"/>
      <c r="Y58" s="1"/>
    </row>
    <row r="59" spans="1:25" s="10" customFormat="1">
      <c r="A59" s="15" t="s">
        <v>69</v>
      </c>
      <c r="B59" s="16">
        <v>71210</v>
      </c>
      <c r="C59" s="17">
        <f t="shared" si="8"/>
        <v>30</v>
      </c>
      <c r="D59" s="17">
        <f t="shared" si="5"/>
        <v>30</v>
      </c>
      <c r="E59" s="17">
        <f t="shared" si="6"/>
        <v>20</v>
      </c>
      <c r="F59" s="16">
        <v>20</v>
      </c>
      <c r="G59" s="16"/>
      <c r="H59" s="17">
        <f t="shared" si="7"/>
        <v>10</v>
      </c>
      <c r="I59" s="7">
        <v>10</v>
      </c>
      <c r="J59" s="7"/>
      <c r="K59" s="7"/>
      <c r="L59" s="7"/>
      <c r="M59" s="18">
        <v>1</v>
      </c>
      <c r="N59" s="1"/>
      <c r="O59" s="1"/>
      <c r="S59" s="1"/>
      <c r="T59" s="1"/>
      <c r="U59" s="1"/>
      <c r="V59" s="1"/>
      <c r="W59" s="1"/>
      <c r="X59" s="1"/>
      <c r="Y59" s="1"/>
    </row>
    <row r="60" spans="1:25" s="10" customFormat="1">
      <c r="A60" s="15" t="s">
        <v>70</v>
      </c>
      <c r="B60" s="16">
        <v>71310</v>
      </c>
      <c r="C60" s="17">
        <f t="shared" si="8"/>
        <v>75</v>
      </c>
      <c r="D60" s="17">
        <f t="shared" si="5"/>
        <v>75</v>
      </c>
      <c r="E60" s="17">
        <f t="shared" si="6"/>
        <v>40</v>
      </c>
      <c r="F60" s="16">
        <v>40</v>
      </c>
      <c r="G60" s="16"/>
      <c r="H60" s="17">
        <f t="shared" si="7"/>
        <v>35</v>
      </c>
      <c r="I60" s="7">
        <v>10</v>
      </c>
      <c r="J60" s="7">
        <v>25</v>
      </c>
      <c r="K60" s="7"/>
      <c r="L60" s="7"/>
      <c r="M60" s="18">
        <v>2</v>
      </c>
      <c r="N60" s="1"/>
      <c r="O60" s="1"/>
      <c r="S60" s="1"/>
      <c r="T60" s="1"/>
      <c r="U60" s="1"/>
      <c r="V60" s="1"/>
      <c r="W60" s="1"/>
      <c r="X60" s="1"/>
      <c r="Y60" s="1"/>
    </row>
    <row r="61" spans="1:25" s="10" customFormat="1">
      <c r="A61" s="15" t="s">
        <v>71</v>
      </c>
      <c r="B61" s="16">
        <v>71320</v>
      </c>
      <c r="C61" s="17">
        <f t="shared" si="8"/>
        <v>115</v>
      </c>
      <c r="D61" s="17">
        <f t="shared" si="5"/>
        <v>115</v>
      </c>
      <c r="E61" s="17">
        <f t="shared" si="6"/>
        <v>50</v>
      </c>
      <c r="F61" s="16">
        <v>35</v>
      </c>
      <c r="G61" s="16">
        <v>15</v>
      </c>
      <c r="H61" s="17">
        <f t="shared" si="7"/>
        <v>65</v>
      </c>
      <c r="I61" s="7">
        <v>55</v>
      </c>
      <c r="J61" s="7">
        <v>10</v>
      </c>
      <c r="K61" s="7"/>
      <c r="L61" s="7"/>
      <c r="M61" s="18">
        <v>2</v>
      </c>
      <c r="N61" s="1"/>
      <c r="O61" s="1"/>
      <c r="S61" s="1"/>
      <c r="T61" s="1"/>
      <c r="U61" s="1"/>
      <c r="V61" s="1"/>
      <c r="W61" s="1"/>
      <c r="X61" s="1"/>
      <c r="Y61" s="1"/>
    </row>
    <row r="62" spans="1:25" s="10" customFormat="1">
      <c r="A62" s="15" t="s">
        <v>72</v>
      </c>
      <c r="B62" s="16">
        <v>71340</v>
      </c>
      <c r="C62" s="17">
        <f t="shared" si="8"/>
        <v>30</v>
      </c>
      <c r="D62" s="17">
        <f t="shared" si="5"/>
        <v>30</v>
      </c>
      <c r="E62" s="17">
        <f t="shared" si="6"/>
        <v>20</v>
      </c>
      <c r="F62" s="16">
        <v>20</v>
      </c>
      <c r="G62" s="16"/>
      <c r="H62" s="17">
        <f t="shared" si="7"/>
        <v>10</v>
      </c>
      <c r="I62" s="7">
        <v>10</v>
      </c>
      <c r="J62" s="7"/>
      <c r="K62" s="7"/>
      <c r="L62" s="7"/>
      <c r="M62" s="18">
        <v>1</v>
      </c>
      <c r="N62" s="1"/>
      <c r="O62" s="1"/>
      <c r="S62" s="1"/>
      <c r="T62" s="1"/>
      <c r="U62" s="1"/>
      <c r="V62" s="1"/>
      <c r="W62" s="1"/>
      <c r="X62" s="1"/>
      <c r="Y62" s="1"/>
    </row>
    <row r="63" spans="1:25" s="10" customFormat="1">
      <c r="A63" s="15" t="s">
        <v>73</v>
      </c>
      <c r="B63" s="16">
        <v>71410</v>
      </c>
      <c r="C63" s="17">
        <f t="shared" si="8"/>
        <v>60</v>
      </c>
      <c r="D63" s="17">
        <f t="shared" si="5"/>
        <v>60</v>
      </c>
      <c r="E63" s="17">
        <f t="shared" si="6"/>
        <v>20</v>
      </c>
      <c r="F63" s="16">
        <v>20</v>
      </c>
      <c r="G63" s="16"/>
      <c r="H63" s="17">
        <f t="shared" si="7"/>
        <v>40</v>
      </c>
      <c r="I63" s="7">
        <v>40</v>
      </c>
      <c r="J63" s="7"/>
      <c r="K63" s="7"/>
      <c r="L63" s="7"/>
      <c r="M63" s="18">
        <v>1</v>
      </c>
      <c r="N63" s="1"/>
      <c r="O63" s="1"/>
      <c r="S63" s="1"/>
      <c r="T63" s="1"/>
      <c r="U63" s="1"/>
      <c r="V63" s="1"/>
      <c r="W63" s="1"/>
      <c r="X63" s="1"/>
      <c r="Y63" s="1"/>
    </row>
    <row r="64" spans="1:25" s="10" customFormat="1">
      <c r="A64" s="15" t="s">
        <v>74</v>
      </c>
      <c r="B64" s="16" t="s">
        <v>19</v>
      </c>
      <c r="C64" s="17">
        <f t="shared" si="8"/>
        <v>120</v>
      </c>
      <c r="D64" s="17">
        <f t="shared" si="5"/>
        <v>120</v>
      </c>
      <c r="E64" s="17">
        <f t="shared" si="6"/>
        <v>55</v>
      </c>
      <c r="F64" s="16">
        <v>55</v>
      </c>
      <c r="G64" s="16"/>
      <c r="H64" s="17">
        <f t="shared" si="7"/>
        <v>65</v>
      </c>
      <c r="I64" s="7">
        <v>65</v>
      </c>
      <c r="J64" s="7"/>
      <c r="K64" s="7"/>
      <c r="L64" s="7"/>
      <c r="M64" s="18"/>
      <c r="N64" s="1"/>
      <c r="O64" s="1"/>
      <c r="S64" s="1"/>
      <c r="T64" s="1"/>
      <c r="U64" s="1"/>
      <c r="V64" s="1"/>
      <c r="W64" s="1"/>
      <c r="X64" s="1"/>
      <c r="Y64" s="1"/>
    </row>
    <row r="65" spans="1:25" s="10" customFormat="1">
      <c r="A65" s="15" t="s">
        <v>75</v>
      </c>
      <c r="B65" s="16">
        <v>71430</v>
      </c>
      <c r="C65" s="17">
        <f t="shared" si="8"/>
        <v>30</v>
      </c>
      <c r="D65" s="17">
        <f t="shared" si="5"/>
        <v>30</v>
      </c>
      <c r="E65" s="17">
        <f t="shared" si="6"/>
        <v>20</v>
      </c>
      <c r="F65" s="16">
        <v>20</v>
      </c>
      <c r="G65" s="16"/>
      <c r="H65" s="17">
        <f t="shared" si="7"/>
        <v>10</v>
      </c>
      <c r="I65" s="7">
        <v>10</v>
      </c>
      <c r="J65" s="7"/>
      <c r="K65" s="7"/>
      <c r="L65" s="7"/>
      <c r="M65" s="18">
        <v>1</v>
      </c>
      <c r="N65" s="1"/>
      <c r="O65" s="1"/>
      <c r="S65" s="1"/>
      <c r="T65" s="1"/>
      <c r="U65" s="1"/>
      <c r="V65" s="1"/>
      <c r="W65" s="1"/>
      <c r="X65" s="1"/>
      <c r="Y65" s="1"/>
    </row>
    <row r="66" spans="1:25" s="10" customFormat="1">
      <c r="A66" s="15" t="s">
        <v>76</v>
      </c>
      <c r="B66" s="16" t="s">
        <v>21</v>
      </c>
      <c r="C66" s="17">
        <f t="shared" si="8"/>
        <v>60</v>
      </c>
      <c r="D66" s="17">
        <f t="shared" si="5"/>
        <v>60</v>
      </c>
      <c r="E66" s="17">
        <f t="shared" si="6"/>
        <v>30</v>
      </c>
      <c r="F66" s="16">
        <v>30</v>
      </c>
      <c r="G66" s="16"/>
      <c r="H66" s="17">
        <f t="shared" si="7"/>
        <v>30</v>
      </c>
      <c r="I66" s="7">
        <v>30</v>
      </c>
      <c r="J66" s="7"/>
      <c r="K66" s="7"/>
      <c r="L66" s="7"/>
      <c r="M66" s="18">
        <v>1</v>
      </c>
      <c r="N66" s="1"/>
      <c r="O66" s="1"/>
      <c r="S66" s="1"/>
      <c r="T66" s="1"/>
      <c r="U66" s="1"/>
      <c r="V66" s="1"/>
      <c r="W66" s="1"/>
      <c r="X66" s="1"/>
      <c r="Y66" s="1"/>
    </row>
    <row r="67" spans="1:25" s="10" customFormat="1">
      <c r="A67" s="15" t="s">
        <v>77</v>
      </c>
      <c r="B67" s="16" t="s">
        <v>20</v>
      </c>
      <c r="C67" s="17">
        <f t="shared" si="8"/>
        <v>50</v>
      </c>
      <c r="D67" s="17">
        <f t="shared" si="5"/>
        <v>50</v>
      </c>
      <c r="E67" s="17">
        <f t="shared" si="6"/>
        <v>30</v>
      </c>
      <c r="F67" s="16"/>
      <c r="G67" s="16">
        <v>30</v>
      </c>
      <c r="H67" s="17">
        <f t="shared" si="7"/>
        <v>20</v>
      </c>
      <c r="I67" s="7"/>
      <c r="J67" s="7">
        <v>20</v>
      </c>
      <c r="K67" s="7"/>
      <c r="L67" s="7"/>
      <c r="M67" s="21"/>
      <c r="N67" s="1"/>
      <c r="O67" s="1"/>
      <c r="S67" s="1"/>
      <c r="T67" s="1"/>
      <c r="U67" s="1"/>
      <c r="V67" s="1"/>
      <c r="W67" s="1"/>
      <c r="X67" s="1"/>
      <c r="Y67" s="1"/>
    </row>
    <row r="68" spans="1:25" s="10" customFormat="1" ht="25.5">
      <c r="A68" s="15" t="s">
        <v>78</v>
      </c>
      <c r="B68" s="16" t="s">
        <v>5</v>
      </c>
      <c r="C68" s="17">
        <f t="shared" si="8"/>
        <v>30</v>
      </c>
      <c r="D68" s="17">
        <f t="shared" si="5"/>
        <v>30</v>
      </c>
      <c r="E68" s="17">
        <f t="shared" si="6"/>
        <v>20</v>
      </c>
      <c r="F68" s="16">
        <v>20</v>
      </c>
      <c r="G68" s="16"/>
      <c r="H68" s="17">
        <f t="shared" si="7"/>
        <v>10</v>
      </c>
      <c r="I68" s="7">
        <v>10</v>
      </c>
      <c r="J68" s="7"/>
      <c r="K68" s="7"/>
      <c r="L68" s="7"/>
      <c r="M68" s="7">
        <v>1</v>
      </c>
      <c r="N68" s="1"/>
      <c r="O68" s="1"/>
      <c r="S68" s="1"/>
      <c r="T68" s="1"/>
      <c r="U68" s="1"/>
      <c r="V68" s="1"/>
      <c r="W68" s="1"/>
      <c r="X68" s="1"/>
      <c r="Y68" s="1"/>
    </row>
    <row r="69" spans="1:25" s="10" customFormat="1">
      <c r="A69" s="15" t="s">
        <v>79</v>
      </c>
      <c r="B69" s="16" t="s">
        <v>6</v>
      </c>
      <c r="C69" s="17">
        <f t="shared" si="8"/>
        <v>105</v>
      </c>
      <c r="D69" s="17">
        <f t="shared" si="5"/>
        <v>105</v>
      </c>
      <c r="E69" s="17">
        <f t="shared" si="6"/>
        <v>50</v>
      </c>
      <c r="F69" s="16">
        <v>50</v>
      </c>
      <c r="G69" s="16"/>
      <c r="H69" s="17">
        <f t="shared" si="7"/>
        <v>55</v>
      </c>
      <c r="I69" s="7">
        <v>30</v>
      </c>
      <c r="J69" s="7">
        <v>25</v>
      </c>
      <c r="K69" s="7"/>
      <c r="L69" s="7"/>
      <c r="M69" s="7">
        <v>2</v>
      </c>
      <c r="N69" s="1"/>
      <c r="O69" s="1"/>
      <c r="S69" s="1"/>
      <c r="T69" s="1"/>
      <c r="U69" s="1"/>
      <c r="V69" s="1"/>
      <c r="W69" s="1"/>
      <c r="X69" s="1"/>
      <c r="Y69" s="1"/>
    </row>
    <row r="70" spans="1:25" s="10" customFormat="1">
      <c r="A70" s="15" t="s">
        <v>179</v>
      </c>
      <c r="B70" s="16">
        <v>71490</v>
      </c>
      <c r="C70" s="17">
        <f t="shared" si="8"/>
        <v>60</v>
      </c>
      <c r="D70" s="17">
        <f t="shared" si="5"/>
        <v>60</v>
      </c>
      <c r="E70" s="17">
        <f t="shared" si="6"/>
        <v>20</v>
      </c>
      <c r="F70" s="16">
        <v>20</v>
      </c>
      <c r="G70" s="16"/>
      <c r="H70" s="17">
        <f t="shared" si="7"/>
        <v>40</v>
      </c>
      <c r="I70" s="7">
        <v>40</v>
      </c>
      <c r="J70" s="7"/>
      <c r="K70" s="7"/>
      <c r="L70" s="7"/>
      <c r="M70" s="7">
        <v>1</v>
      </c>
      <c r="N70" s="1"/>
      <c r="O70" s="1"/>
      <c r="S70" s="1"/>
      <c r="T70" s="1"/>
      <c r="U70" s="1"/>
      <c r="V70" s="1"/>
      <c r="W70" s="1"/>
      <c r="X70" s="1"/>
      <c r="Y70" s="1"/>
    </row>
    <row r="71" spans="1:25" s="23" customFormat="1" ht="13.5" customHeight="1">
      <c r="A71" s="15" t="s">
        <v>80</v>
      </c>
      <c r="B71" s="16">
        <v>71510</v>
      </c>
      <c r="C71" s="17">
        <f t="shared" si="8"/>
        <v>30</v>
      </c>
      <c r="D71" s="17">
        <f t="shared" si="5"/>
        <v>30</v>
      </c>
      <c r="E71" s="17">
        <f t="shared" si="6"/>
        <v>15</v>
      </c>
      <c r="F71" s="16">
        <v>15</v>
      </c>
      <c r="G71" s="16"/>
      <c r="H71" s="17">
        <f t="shared" si="7"/>
        <v>15</v>
      </c>
      <c r="I71" s="7">
        <v>15</v>
      </c>
      <c r="M71" s="6"/>
      <c r="N71" s="1"/>
      <c r="O71" s="1"/>
      <c r="S71" s="1"/>
      <c r="T71" s="1"/>
      <c r="U71" s="1"/>
      <c r="V71" s="1"/>
      <c r="W71" s="1"/>
      <c r="X71" s="1"/>
      <c r="Y71" s="1"/>
    </row>
    <row r="72" spans="1:25" s="10" customFormat="1" ht="25.5">
      <c r="A72" s="15" t="s">
        <v>81</v>
      </c>
      <c r="B72" s="16">
        <v>71530</v>
      </c>
      <c r="C72" s="17">
        <f>SUM(D72+L72)</f>
        <v>30</v>
      </c>
      <c r="D72" s="17">
        <f>SUM(E72+H72)</f>
        <v>30</v>
      </c>
      <c r="E72" s="17">
        <f>SUM(F72+G72)</f>
        <v>20</v>
      </c>
      <c r="F72" s="16">
        <v>20</v>
      </c>
      <c r="G72" s="16"/>
      <c r="H72" s="17">
        <f>SUM(I72+J72)</f>
        <v>10</v>
      </c>
      <c r="I72" s="7">
        <v>10</v>
      </c>
      <c r="M72" s="7">
        <v>1</v>
      </c>
      <c r="N72" s="1"/>
      <c r="O72" s="1"/>
      <c r="S72" s="1"/>
      <c r="T72" s="1"/>
      <c r="U72" s="1"/>
      <c r="V72" s="1"/>
      <c r="W72" s="1"/>
      <c r="X72" s="1"/>
      <c r="Y72" s="1"/>
    </row>
    <row r="73" spans="1:25" s="10" customFormat="1">
      <c r="A73" s="15" t="s">
        <v>82</v>
      </c>
      <c r="B73" s="16" t="s">
        <v>0</v>
      </c>
      <c r="C73" s="17">
        <f>SUM(D73+L73)</f>
        <v>60</v>
      </c>
      <c r="D73" s="17">
        <f>SUM(E73+H73)</f>
        <v>60</v>
      </c>
      <c r="E73" s="17">
        <f>SUM(F73+G73)</f>
        <v>20</v>
      </c>
      <c r="F73" s="16">
        <v>20</v>
      </c>
      <c r="G73" s="16"/>
      <c r="H73" s="17">
        <f>SUM(I73+J73)</f>
        <v>40</v>
      </c>
      <c r="I73" s="7">
        <v>40</v>
      </c>
      <c r="M73" s="7">
        <v>1</v>
      </c>
      <c r="N73" s="1"/>
      <c r="O73" s="1"/>
      <c r="S73" s="1"/>
      <c r="T73" s="1"/>
      <c r="U73" s="1"/>
      <c r="V73" s="1"/>
      <c r="W73" s="1"/>
      <c r="X73" s="1"/>
      <c r="Y73" s="1"/>
    </row>
    <row r="74" spans="1:25" s="10" customFormat="1">
      <c r="A74" s="15" t="s">
        <v>83</v>
      </c>
      <c r="B74" s="16" t="s">
        <v>1</v>
      </c>
      <c r="C74" s="17">
        <f t="shared" si="8"/>
        <v>120</v>
      </c>
      <c r="D74" s="17">
        <f t="shared" si="5"/>
        <v>120</v>
      </c>
      <c r="E74" s="17">
        <f t="shared" si="6"/>
        <v>35</v>
      </c>
      <c r="F74" s="16">
        <v>35</v>
      </c>
      <c r="G74" s="16"/>
      <c r="H74" s="17">
        <f t="shared" si="7"/>
        <v>85</v>
      </c>
      <c r="I74" s="7">
        <v>85</v>
      </c>
      <c r="M74" s="7">
        <v>2</v>
      </c>
      <c r="N74" s="1"/>
      <c r="O74" s="1"/>
      <c r="S74" s="1"/>
      <c r="T74" s="1"/>
      <c r="U74" s="1"/>
      <c r="V74" s="1"/>
      <c r="W74" s="1"/>
      <c r="X74" s="1"/>
      <c r="Y74" s="1"/>
    </row>
    <row r="75" spans="1:25" s="10" customFormat="1">
      <c r="A75" s="15" t="s">
        <v>84</v>
      </c>
      <c r="B75" s="16">
        <v>71580</v>
      </c>
      <c r="C75" s="17">
        <f t="shared" si="8"/>
        <v>30</v>
      </c>
      <c r="D75" s="17">
        <f t="shared" si="5"/>
        <v>30</v>
      </c>
      <c r="E75" s="17">
        <f t="shared" si="6"/>
        <v>15</v>
      </c>
      <c r="F75" s="16">
        <v>15</v>
      </c>
      <c r="G75" s="16"/>
      <c r="H75" s="17">
        <f t="shared" si="7"/>
        <v>15</v>
      </c>
      <c r="I75" s="7">
        <v>15</v>
      </c>
      <c r="M75" s="7"/>
      <c r="N75" s="1"/>
      <c r="O75" s="1"/>
      <c r="S75" s="1"/>
      <c r="T75" s="1"/>
      <c r="U75" s="1"/>
      <c r="V75" s="1"/>
      <c r="W75" s="1"/>
      <c r="X75" s="1"/>
      <c r="Y75" s="1"/>
    </row>
    <row r="76" spans="1:25" s="10" customFormat="1">
      <c r="A76" s="20" t="s">
        <v>85</v>
      </c>
      <c r="B76" s="16">
        <v>71590</v>
      </c>
      <c r="C76" s="17">
        <f t="shared" si="8"/>
        <v>125</v>
      </c>
      <c r="D76" s="17">
        <f t="shared" si="5"/>
        <v>75</v>
      </c>
      <c r="E76" s="17">
        <f t="shared" si="6"/>
        <v>40</v>
      </c>
      <c r="F76" s="16">
        <v>25</v>
      </c>
      <c r="G76" s="16">
        <v>15</v>
      </c>
      <c r="H76" s="17">
        <f t="shared" si="7"/>
        <v>35</v>
      </c>
      <c r="I76" s="7">
        <v>25</v>
      </c>
      <c r="J76" s="10">
        <v>10</v>
      </c>
      <c r="L76" s="10">
        <v>50</v>
      </c>
      <c r="M76" s="7">
        <v>2</v>
      </c>
      <c r="N76" s="1"/>
      <c r="O76" s="1"/>
      <c r="S76" s="1"/>
      <c r="T76" s="1"/>
      <c r="U76" s="1"/>
      <c r="V76" s="1"/>
      <c r="W76" s="1"/>
      <c r="X76" s="1"/>
      <c r="Y76" s="1"/>
    </row>
    <row r="77" spans="1:25" s="10" customFormat="1" ht="25.5">
      <c r="A77" s="15" t="s">
        <v>86</v>
      </c>
      <c r="B77" s="16" t="s">
        <v>24</v>
      </c>
      <c r="C77" s="17">
        <f t="shared" si="8"/>
        <v>30</v>
      </c>
      <c r="D77" s="17">
        <f t="shared" si="5"/>
        <v>30</v>
      </c>
      <c r="E77" s="17">
        <f t="shared" si="6"/>
        <v>20</v>
      </c>
      <c r="F77" s="16">
        <v>20</v>
      </c>
      <c r="G77" s="16"/>
      <c r="H77" s="17">
        <f t="shared" si="7"/>
        <v>10</v>
      </c>
      <c r="I77" s="7">
        <v>10</v>
      </c>
      <c r="M77" s="7">
        <v>1</v>
      </c>
      <c r="N77" s="1"/>
      <c r="O77" s="1"/>
      <c r="S77" s="1"/>
      <c r="T77" s="1"/>
      <c r="U77" s="1"/>
      <c r="V77" s="1"/>
      <c r="W77" s="1"/>
      <c r="X77" s="1"/>
      <c r="Y77" s="1"/>
    </row>
    <row r="78" spans="1:25" s="10" customFormat="1" ht="25.5">
      <c r="A78" s="15" t="s">
        <v>93</v>
      </c>
      <c r="B78" s="16" t="s">
        <v>14</v>
      </c>
      <c r="C78" s="17">
        <f t="shared" si="8"/>
        <v>170</v>
      </c>
      <c r="D78" s="17">
        <f t="shared" si="5"/>
        <v>170</v>
      </c>
      <c r="E78" s="17">
        <f t="shared" si="6"/>
        <v>45</v>
      </c>
      <c r="F78" s="16">
        <v>30</v>
      </c>
      <c r="G78" s="16">
        <v>15</v>
      </c>
      <c r="H78" s="17">
        <f t="shared" si="7"/>
        <v>125</v>
      </c>
      <c r="I78" s="7">
        <v>110</v>
      </c>
      <c r="J78" s="10">
        <v>15</v>
      </c>
      <c r="M78" s="7">
        <v>2</v>
      </c>
      <c r="N78" s="1"/>
      <c r="O78" s="1"/>
      <c r="S78" s="1"/>
      <c r="T78" s="1"/>
      <c r="U78" s="1"/>
      <c r="V78" s="1"/>
      <c r="W78" s="1"/>
      <c r="X78" s="1"/>
      <c r="Y78" s="1"/>
    </row>
    <row r="79" spans="1:25" s="10" customFormat="1" ht="25.5">
      <c r="A79" s="15" t="s">
        <v>94</v>
      </c>
      <c r="B79" s="16" t="s">
        <v>15</v>
      </c>
      <c r="C79" s="17">
        <f t="shared" si="8"/>
        <v>60</v>
      </c>
      <c r="D79" s="17">
        <f t="shared" si="5"/>
        <v>60</v>
      </c>
      <c r="E79" s="17">
        <f t="shared" si="6"/>
        <v>20</v>
      </c>
      <c r="F79" s="16">
        <v>20</v>
      </c>
      <c r="G79" s="16"/>
      <c r="H79" s="17">
        <f t="shared" si="7"/>
        <v>40</v>
      </c>
      <c r="I79" s="7">
        <v>40</v>
      </c>
      <c r="M79" s="7">
        <v>1</v>
      </c>
      <c r="N79" s="1"/>
      <c r="O79" s="1"/>
      <c r="S79" s="1"/>
      <c r="T79" s="1"/>
      <c r="U79" s="1"/>
      <c r="V79" s="1"/>
      <c r="W79" s="1"/>
      <c r="X79" s="1"/>
      <c r="Y79" s="1"/>
    </row>
    <row r="80" spans="1:25" s="10" customFormat="1" ht="13.5" customHeight="1">
      <c r="A80" s="15" t="s">
        <v>95</v>
      </c>
      <c r="B80" s="16" t="s">
        <v>4</v>
      </c>
      <c r="C80" s="17">
        <f t="shared" si="8"/>
        <v>30</v>
      </c>
      <c r="D80" s="17">
        <f t="shared" si="5"/>
        <v>30</v>
      </c>
      <c r="E80" s="17">
        <f t="shared" si="6"/>
        <v>20</v>
      </c>
      <c r="F80" s="16">
        <v>20</v>
      </c>
      <c r="G80" s="16"/>
      <c r="H80" s="17">
        <f t="shared" si="7"/>
        <v>10</v>
      </c>
      <c r="I80" s="7">
        <v>10</v>
      </c>
      <c r="M80" s="7">
        <v>1</v>
      </c>
      <c r="N80" s="1"/>
      <c r="O80" s="1"/>
      <c r="S80" s="1"/>
      <c r="T80" s="1"/>
      <c r="U80" s="1"/>
      <c r="V80" s="1"/>
      <c r="W80" s="1"/>
      <c r="X80" s="1"/>
      <c r="Y80" s="1"/>
    </row>
    <row r="81" spans="1:25" s="10" customFormat="1" ht="38.25">
      <c r="A81" s="15" t="s">
        <v>96</v>
      </c>
      <c r="B81" s="16" t="s">
        <v>16</v>
      </c>
      <c r="C81" s="17">
        <f t="shared" ref="C81:C117" si="11">SUM(D81+L81)</f>
        <v>60</v>
      </c>
      <c r="D81" s="17">
        <f t="shared" ref="D81:D117" si="12">SUM(E81+H81)</f>
        <v>60</v>
      </c>
      <c r="E81" s="17">
        <f t="shared" ref="E81:E117" si="13">SUM(F81+G81)</f>
        <v>20</v>
      </c>
      <c r="F81" s="16">
        <v>20</v>
      </c>
      <c r="G81" s="16"/>
      <c r="H81" s="17">
        <f t="shared" ref="H81:H117" si="14">SUM(I81+J81)</f>
        <v>40</v>
      </c>
      <c r="I81" s="7">
        <v>40</v>
      </c>
      <c r="M81" s="7">
        <v>1</v>
      </c>
      <c r="N81" s="1"/>
      <c r="O81" s="1"/>
      <c r="S81" s="1"/>
      <c r="T81" s="1"/>
      <c r="U81" s="1"/>
      <c r="V81" s="1"/>
      <c r="W81" s="1"/>
      <c r="X81" s="1"/>
      <c r="Y81" s="1"/>
    </row>
    <row r="82" spans="1:25" s="38" customFormat="1" ht="25.5">
      <c r="A82" s="15" t="s">
        <v>97</v>
      </c>
      <c r="B82" s="16" t="s">
        <v>13</v>
      </c>
      <c r="C82" s="17">
        <f t="shared" si="11"/>
        <v>250</v>
      </c>
      <c r="D82" s="17">
        <f t="shared" si="12"/>
        <v>250</v>
      </c>
      <c r="E82" s="17">
        <f t="shared" si="13"/>
        <v>60</v>
      </c>
      <c r="F82" s="16">
        <v>45</v>
      </c>
      <c r="G82" s="16">
        <v>15</v>
      </c>
      <c r="H82" s="17">
        <f>SUM(I82+J82+K82)</f>
        <v>190</v>
      </c>
      <c r="I82" s="7">
        <v>135</v>
      </c>
      <c r="J82" s="10">
        <v>15</v>
      </c>
      <c r="K82" s="10">
        <v>40</v>
      </c>
      <c r="M82" s="37">
        <v>2</v>
      </c>
      <c r="N82" s="39"/>
      <c r="O82" s="39"/>
      <c r="S82" s="39"/>
      <c r="T82" s="39"/>
      <c r="U82" s="39"/>
      <c r="V82" s="39"/>
      <c r="W82" s="39"/>
      <c r="X82" s="39"/>
      <c r="Y82" s="39"/>
    </row>
    <row r="83" spans="1:25" s="10" customFormat="1" ht="9" customHeight="1">
      <c r="A83" s="13"/>
      <c r="B83" s="16"/>
      <c r="C83" s="17"/>
      <c r="D83" s="17"/>
      <c r="E83" s="17"/>
      <c r="F83" s="16"/>
      <c r="G83" s="16"/>
      <c r="H83" s="17"/>
      <c r="I83" s="7"/>
      <c r="M83" s="7"/>
      <c r="N83" s="1"/>
      <c r="O83" s="1"/>
      <c r="S83" s="1"/>
      <c r="T83" s="1"/>
      <c r="U83" s="1"/>
      <c r="V83" s="1"/>
      <c r="W83" s="1"/>
      <c r="X83" s="1"/>
      <c r="Y83" s="1"/>
    </row>
    <row r="84" spans="1:25" s="10" customFormat="1">
      <c r="A84" s="22" t="s">
        <v>100</v>
      </c>
      <c r="B84" s="19">
        <v>72</v>
      </c>
      <c r="C84" s="33">
        <f t="shared" ref="C84:M84" si="15">SUM(C85:C90)</f>
        <v>615</v>
      </c>
      <c r="D84" s="33">
        <f t="shared" si="15"/>
        <v>490</v>
      </c>
      <c r="E84" s="33">
        <f t="shared" si="15"/>
        <v>230</v>
      </c>
      <c r="F84" s="33">
        <f t="shared" si="15"/>
        <v>230</v>
      </c>
      <c r="G84" s="33"/>
      <c r="H84" s="33">
        <f t="shared" si="15"/>
        <v>260</v>
      </c>
      <c r="I84" s="33">
        <f t="shared" si="15"/>
        <v>185</v>
      </c>
      <c r="J84" s="33">
        <f t="shared" si="15"/>
        <v>75</v>
      </c>
      <c r="K84" s="33">
        <f t="shared" si="15"/>
        <v>75</v>
      </c>
      <c r="L84" s="33">
        <f t="shared" si="15"/>
        <v>125</v>
      </c>
      <c r="M84" s="33">
        <f t="shared" si="15"/>
        <v>12</v>
      </c>
      <c r="N84" s="1"/>
      <c r="O84" s="1"/>
      <c r="S84" s="1"/>
      <c r="T84" s="1"/>
      <c r="U84" s="1"/>
      <c r="V84" s="1"/>
      <c r="W84" s="1"/>
      <c r="X84" s="1"/>
      <c r="Y84" s="1"/>
    </row>
    <row r="85" spans="1:25" s="10" customFormat="1">
      <c r="A85" s="15" t="s">
        <v>99</v>
      </c>
      <c r="B85" s="16">
        <v>72120</v>
      </c>
      <c r="C85" s="17">
        <f t="shared" si="11"/>
        <v>160</v>
      </c>
      <c r="D85" s="17">
        <f t="shared" si="12"/>
        <v>85</v>
      </c>
      <c r="E85" s="17">
        <f t="shared" si="13"/>
        <v>45</v>
      </c>
      <c r="F85" s="16">
        <v>45</v>
      </c>
      <c r="G85" s="16"/>
      <c r="H85" s="17">
        <f t="shared" si="14"/>
        <v>40</v>
      </c>
      <c r="I85" s="7">
        <v>40</v>
      </c>
      <c r="L85" s="10">
        <v>75</v>
      </c>
      <c r="M85" s="7">
        <v>2</v>
      </c>
      <c r="N85" s="1"/>
      <c r="O85" s="1"/>
      <c r="S85" s="1"/>
      <c r="T85" s="1"/>
      <c r="U85" s="1"/>
      <c r="V85" s="1"/>
      <c r="W85" s="1"/>
      <c r="X85" s="1"/>
      <c r="Y85" s="1"/>
    </row>
    <row r="86" spans="1:25" s="10" customFormat="1">
      <c r="A86" s="15" t="s">
        <v>101</v>
      </c>
      <c r="B86" s="16">
        <v>72220</v>
      </c>
      <c r="C86" s="17">
        <f t="shared" si="11"/>
        <v>30</v>
      </c>
      <c r="D86" s="17">
        <f t="shared" si="12"/>
        <v>30</v>
      </c>
      <c r="E86" s="17">
        <f t="shared" si="13"/>
        <v>20</v>
      </c>
      <c r="F86" s="16">
        <v>20</v>
      </c>
      <c r="G86" s="16"/>
      <c r="H86" s="17">
        <f t="shared" si="14"/>
        <v>10</v>
      </c>
      <c r="I86" s="7">
        <v>10</v>
      </c>
      <c r="M86" s="7">
        <v>2</v>
      </c>
      <c r="N86" s="1"/>
      <c r="O86" s="1"/>
      <c r="S86" s="1"/>
      <c r="T86" s="1"/>
      <c r="U86" s="1"/>
      <c r="V86" s="1"/>
      <c r="W86" s="1"/>
      <c r="X86" s="1"/>
      <c r="Y86" s="1"/>
    </row>
    <row r="87" spans="1:25" s="10" customFormat="1">
      <c r="A87" s="15" t="s">
        <v>102</v>
      </c>
      <c r="B87" s="16">
        <v>72310</v>
      </c>
      <c r="C87" s="17">
        <f t="shared" si="11"/>
        <v>30</v>
      </c>
      <c r="D87" s="17">
        <f t="shared" si="12"/>
        <v>30</v>
      </c>
      <c r="E87" s="17">
        <f t="shared" si="13"/>
        <v>20</v>
      </c>
      <c r="F87" s="16">
        <v>20</v>
      </c>
      <c r="G87" s="16"/>
      <c r="H87" s="17">
        <f t="shared" si="14"/>
        <v>10</v>
      </c>
      <c r="I87" s="7">
        <v>10</v>
      </c>
      <c r="M87" s="7">
        <v>1</v>
      </c>
      <c r="N87" s="1"/>
      <c r="O87" s="1"/>
      <c r="S87" s="1"/>
      <c r="T87" s="1"/>
      <c r="U87" s="1"/>
      <c r="V87" s="1"/>
      <c r="W87" s="1"/>
      <c r="X87" s="1"/>
      <c r="Y87" s="1"/>
    </row>
    <row r="88" spans="1:25" s="10" customFormat="1" ht="25.5">
      <c r="A88" s="15" t="s">
        <v>103</v>
      </c>
      <c r="B88" s="16">
        <v>72320</v>
      </c>
      <c r="C88" s="17">
        <f t="shared" si="11"/>
        <v>105</v>
      </c>
      <c r="D88" s="17">
        <f t="shared" si="12"/>
        <v>105</v>
      </c>
      <c r="E88" s="17">
        <f t="shared" si="13"/>
        <v>45</v>
      </c>
      <c r="F88" s="16">
        <v>45</v>
      </c>
      <c r="G88" s="16"/>
      <c r="H88" s="17">
        <f t="shared" si="14"/>
        <v>60</v>
      </c>
      <c r="I88" s="7">
        <v>35</v>
      </c>
      <c r="J88" s="10">
        <v>25</v>
      </c>
      <c r="K88" s="10">
        <v>25</v>
      </c>
      <c r="M88" s="7">
        <v>2</v>
      </c>
      <c r="N88" s="1"/>
      <c r="O88" s="1"/>
      <c r="S88" s="1"/>
      <c r="T88" s="1"/>
      <c r="U88" s="1"/>
      <c r="V88" s="1"/>
      <c r="W88" s="1"/>
      <c r="X88" s="1"/>
      <c r="Y88" s="1"/>
    </row>
    <row r="89" spans="1:25" s="10" customFormat="1" ht="25.5">
      <c r="A89" s="15" t="s">
        <v>104</v>
      </c>
      <c r="B89" s="16">
        <v>72330</v>
      </c>
      <c r="C89" s="17">
        <f t="shared" si="11"/>
        <v>235</v>
      </c>
      <c r="D89" s="17">
        <f t="shared" si="12"/>
        <v>185</v>
      </c>
      <c r="E89" s="17">
        <f t="shared" si="13"/>
        <v>80</v>
      </c>
      <c r="F89" s="16">
        <v>80</v>
      </c>
      <c r="G89" s="16"/>
      <c r="H89" s="17">
        <f t="shared" si="14"/>
        <v>105</v>
      </c>
      <c r="I89" s="7">
        <v>80</v>
      </c>
      <c r="J89" s="10">
        <v>25</v>
      </c>
      <c r="K89" s="10">
        <v>25</v>
      </c>
      <c r="L89" s="10">
        <v>50</v>
      </c>
      <c r="M89" s="7">
        <v>4</v>
      </c>
      <c r="N89" s="1"/>
      <c r="O89" s="1"/>
      <c r="S89" s="1"/>
      <c r="T89" s="1"/>
      <c r="U89" s="1"/>
      <c r="V89" s="1"/>
      <c r="W89" s="1"/>
      <c r="X89" s="1"/>
      <c r="Y89" s="1"/>
    </row>
    <row r="90" spans="1:25" s="10" customFormat="1" ht="25.5">
      <c r="A90" s="15" t="s">
        <v>105</v>
      </c>
      <c r="B90" s="16">
        <v>72340</v>
      </c>
      <c r="C90" s="17">
        <f t="shared" si="11"/>
        <v>55</v>
      </c>
      <c r="D90" s="17">
        <f t="shared" si="12"/>
        <v>55</v>
      </c>
      <c r="E90" s="17">
        <f t="shared" si="13"/>
        <v>20</v>
      </c>
      <c r="F90" s="16">
        <v>20</v>
      </c>
      <c r="G90" s="16"/>
      <c r="H90" s="17">
        <f t="shared" si="14"/>
        <v>35</v>
      </c>
      <c r="I90" s="7">
        <v>10</v>
      </c>
      <c r="J90" s="10">
        <v>25</v>
      </c>
      <c r="K90" s="10">
        <v>25</v>
      </c>
      <c r="M90" s="7">
        <v>1</v>
      </c>
      <c r="N90" s="1"/>
      <c r="O90" s="1"/>
      <c r="S90" s="1"/>
      <c r="T90" s="1"/>
      <c r="U90" s="1"/>
      <c r="V90" s="1"/>
      <c r="W90" s="1"/>
      <c r="X90" s="1"/>
      <c r="Y90" s="1"/>
    </row>
    <row r="91" spans="1:25" s="10" customFormat="1" ht="9" customHeight="1">
      <c r="A91" s="15"/>
      <c r="B91" s="16"/>
      <c r="C91" s="17"/>
      <c r="D91" s="17"/>
      <c r="E91" s="17"/>
      <c r="F91" s="16"/>
      <c r="G91" s="16"/>
      <c r="H91" s="17"/>
      <c r="I91" s="7"/>
      <c r="M91" s="7"/>
      <c r="N91" s="1"/>
      <c r="O91" s="1"/>
      <c r="S91" s="1"/>
      <c r="T91" s="1"/>
      <c r="U91" s="1"/>
      <c r="V91" s="1"/>
      <c r="W91" s="1"/>
      <c r="X91" s="1"/>
      <c r="Y91" s="1"/>
    </row>
    <row r="92" spans="1:25" s="10" customFormat="1">
      <c r="A92" s="22" t="s">
        <v>106</v>
      </c>
      <c r="B92" s="19">
        <v>73</v>
      </c>
      <c r="C92" s="33">
        <f t="shared" ref="C92:K92" si="16">SUM(C93:C99)</f>
        <v>542</v>
      </c>
      <c r="D92" s="33">
        <f t="shared" si="16"/>
        <v>542</v>
      </c>
      <c r="E92" s="33">
        <f t="shared" si="16"/>
        <v>290</v>
      </c>
      <c r="F92" s="33">
        <f t="shared" si="16"/>
        <v>250</v>
      </c>
      <c r="G92" s="33">
        <f t="shared" si="16"/>
        <v>40</v>
      </c>
      <c r="H92" s="33">
        <f t="shared" si="16"/>
        <v>252</v>
      </c>
      <c r="I92" s="33">
        <f t="shared" si="16"/>
        <v>170</v>
      </c>
      <c r="J92" s="33">
        <f t="shared" si="16"/>
        <v>40</v>
      </c>
      <c r="K92" s="33">
        <f t="shared" si="16"/>
        <v>42</v>
      </c>
      <c r="L92" s="33"/>
      <c r="M92" s="33">
        <f>SUM(M93:M99)</f>
        <v>11</v>
      </c>
      <c r="N92" s="1"/>
      <c r="O92" s="1"/>
      <c r="S92" s="1"/>
      <c r="T92" s="1"/>
      <c r="U92" s="1"/>
      <c r="V92" s="1"/>
      <c r="W92" s="1"/>
      <c r="X92" s="1"/>
      <c r="Y92" s="1"/>
    </row>
    <row r="93" spans="1:25" s="10" customFormat="1">
      <c r="A93" s="15" t="s">
        <v>107</v>
      </c>
      <c r="B93" s="16" t="s">
        <v>7</v>
      </c>
      <c r="C93" s="17">
        <f t="shared" si="11"/>
        <v>30</v>
      </c>
      <c r="D93" s="17">
        <f t="shared" si="12"/>
        <v>30</v>
      </c>
      <c r="E93" s="17">
        <f t="shared" si="13"/>
        <v>20</v>
      </c>
      <c r="F93" s="16">
        <v>20</v>
      </c>
      <c r="G93" s="16"/>
      <c r="H93" s="17">
        <f t="shared" si="14"/>
        <v>10</v>
      </c>
      <c r="I93" s="7">
        <v>10</v>
      </c>
      <c r="M93" s="7">
        <v>1</v>
      </c>
      <c r="N93" s="1"/>
      <c r="O93" s="1"/>
      <c r="S93" s="1"/>
      <c r="T93" s="1"/>
      <c r="U93" s="1"/>
      <c r="V93" s="1"/>
      <c r="W93" s="1"/>
      <c r="X93" s="1"/>
      <c r="Y93" s="1"/>
    </row>
    <row r="94" spans="1:25" s="10" customFormat="1">
      <c r="A94" s="15" t="s">
        <v>108</v>
      </c>
      <c r="B94" s="16">
        <v>73120</v>
      </c>
      <c r="C94" s="17">
        <f t="shared" si="11"/>
        <v>60</v>
      </c>
      <c r="D94" s="17">
        <f t="shared" si="12"/>
        <v>60</v>
      </c>
      <c r="E94" s="17">
        <f t="shared" si="13"/>
        <v>30</v>
      </c>
      <c r="F94" s="16">
        <v>30</v>
      </c>
      <c r="G94" s="16"/>
      <c r="H94" s="17">
        <f t="shared" si="14"/>
        <v>30</v>
      </c>
      <c r="I94" s="7">
        <v>30</v>
      </c>
      <c r="M94" s="7">
        <v>1</v>
      </c>
      <c r="N94" s="1"/>
      <c r="O94" s="1"/>
      <c r="S94" s="1"/>
      <c r="T94" s="1"/>
      <c r="U94" s="1"/>
      <c r="V94" s="1"/>
      <c r="W94" s="1"/>
      <c r="X94" s="1"/>
      <c r="Y94" s="1"/>
    </row>
    <row r="95" spans="1:25" s="10" customFormat="1" ht="27.75" customHeight="1">
      <c r="A95" s="15" t="s">
        <v>109</v>
      </c>
      <c r="B95" s="16">
        <v>73220</v>
      </c>
      <c r="C95" s="17">
        <f t="shared" si="11"/>
        <v>180</v>
      </c>
      <c r="D95" s="17">
        <f t="shared" si="12"/>
        <v>180</v>
      </c>
      <c r="E95" s="17">
        <f t="shared" si="13"/>
        <v>105</v>
      </c>
      <c r="F95" s="16">
        <v>75</v>
      </c>
      <c r="G95" s="16">
        <v>30</v>
      </c>
      <c r="H95" s="17">
        <f t="shared" si="14"/>
        <v>75</v>
      </c>
      <c r="I95" s="7">
        <v>50</v>
      </c>
      <c r="J95" s="10">
        <v>25</v>
      </c>
      <c r="M95" s="7">
        <v>4</v>
      </c>
      <c r="N95" s="1"/>
      <c r="O95" s="1"/>
      <c r="S95" s="1"/>
      <c r="T95" s="1"/>
      <c r="U95" s="1"/>
      <c r="V95" s="1"/>
      <c r="W95" s="1"/>
      <c r="X95" s="1"/>
      <c r="Y95" s="1"/>
    </row>
    <row r="96" spans="1:25" s="10" customFormat="1">
      <c r="A96" s="15" t="s">
        <v>110</v>
      </c>
      <c r="B96" s="16">
        <v>73230</v>
      </c>
      <c r="C96" s="17">
        <f t="shared" si="11"/>
        <v>30</v>
      </c>
      <c r="D96" s="17">
        <f t="shared" si="12"/>
        <v>30</v>
      </c>
      <c r="E96" s="17">
        <f t="shared" si="13"/>
        <v>20</v>
      </c>
      <c r="F96" s="16">
        <v>20</v>
      </c>
      <c r="G96" s="16"/>
      <c r="H96" s="17">
        <f t="shared" si="14"/>
        <v>10</v>
      </c>
      <c r="I96" s="7">
        <v>10</v>
      </c>
      <c r="M96" s="7">
        <v>1</v>
      </c>
      <c r="N96" s="1"/>
      <c r="O96" s="1"/>
      <c r="S96" s="1"/>
      <c r="T96" s="1"/>
      <c r="U96" s="1"/>
      <c r="V96" s="1"/>
      <c r="W96" s="1"/>
      <c r="X96" s="1"/>
      <c r="Y96" s="1"/>
    </row>
    <row r="97" spans="1:25" s="10" customFormat="1">
      <c r="A97" s="15" t="s">
        <v>111</v>
      </c>
      <c r="B97" s="16">
        <v>73250</v>
      </c>
      <c r="C97" s="17">
        <f t="shared" si="11"/>
        <v>80</v>
      </c>
      <c r="D97" s="17">
        <f t="shared" si="12"/>
        <v>80</v>
      </c>
      <c r="E97" s="17">
        <f t="shared" si="13"/>
        <v>45</v>
      </c>
      <c r="F97" s="16">
        <v>35</v>
      </c>
      <c r="G97" s="16">
        <v>10</v>
      </c>
      <c r="H97" s="17">
        <f t="shared" si="14"/>
        <v>35</v>
      </c>
      <c r="I97" s="7">
        <v>20</v>
      </c>
      <c r="J97" s="10">
        <v>15</v>
      </c>
      <c r="M97" s="7">
        <v>1</v>
      </c>
      <c r="N97" s="1"/>
      <c r="O97" s="1"/>
      <c r="S97" s="1"/>
      <c r="T97" s="1"/>
      <c r="U97" s="1"/>
      <c r="V97" s="1"/>
      <c r="W97" s="1"/>
      <c r="X97" s="1"/>
      <c r="Y97" s="1"/>
    </row>
    <row r="98" spans="1:25" s="10" customFormat="1" ht="13.5" customHeight="1">
      <c r="A98" s="15" t="s">
        <v>112</v>
      </c>
      <c r="B98" s="16">
        <v>73260</v>
      </c>
      <c r="C98" s="17">
        <f t="shared" si="11"/>
        <v>132</v>
      </c>
      <c r="D98" s="17">
        <f t="shared" si="12"/>
        <v>132</v>
      </c>
      <c r="E98" s="17">
        <f t="shared" si="13"/>
        <v>50</v>
      </c>
      <c r="F98" s="16">
        <v>50</v>
      </c>
      <c r="G98" s="16"/>
      <c r="H98" s="17">
        <f>SUM(I98+J98+K98)</f>
        <v>82</v>
      </c>
      <c r="I98" s="7">
        <v>40</v>
      </c>
      <c r="K98" s="7">
        <v>42</v>
      </c>
      <c r="M98" s="7">
        <v>2</v>
      </c>
      <c r="N98" s="1"/>
      <c r="O98" s="1"/>
      <c r="S98" s="1"/>
      <c r="T98" s="1"/>
      <c r="U98" s="1"/>
      <c r="V98" s="1"/>
      <c r="W98" s="1"/>
      <c r="X98" s="1"/>
      <c r="Y98" s="1"/>
    </row>
    <row r="99" spans="1:25" s="10" customFormat="1" ht="28.5" customHeight="1">
      <c r="A99" s="15" t="s">
        <v>180</v>
      </c>
      <c r="B99" s="16">
        <v>73270</v>
      </c>
      <c r="C99" s="17">
        <f t="shared" si="11"/>
        <v>30</v>
      </c>
      <c r="D99" s="17">
        <f t="shared" si="12"/>
        <v>30</v>
      </c>
      <c r="E99" s="17">
        <f t="shared" si="13"/>
        <v>20</v>
      </c>
      <c r="F99" s="16">
        <v>20</v>
      </c>
      <c r="G99" s="16"/>
      <c r="H99" s="17">
        <f t="shared" si="14"/>
        <v>10</v>
      </c>
      <c r="I99" s="7">
        <v>10</v>
      </c>
      <c r="M99" s="7">
        <v>1</v>
      </c>
      <c r="N99" s="1"/>
      <c r="O99" s="1"/>
      <c r="S99" s="1"/>
      <c r="T99" s="1"/>
      <c r="U99" s="1"/>
      <c r="V99" s="1"/>
      <c r="W99" s="1"/>
      <c r="X99" s="1"/>
      <c r="Y99" s="1"/>
    </row>
    <row r="100" spans="1:25" ht="6.75" customHeight="1">
      <c r="A100" s="15"/>
      <c r="B100" s="16"/>
      <c r="C100" s="17"/>
      <c r="D100" s="17"/>
      <c r="E100" s="17"/>
      <c r="F100" s="16"/>
      <c r="G100" s="16"/>
      <c r="H100" s="17"/>
    </row>
    <row r="101" spans="1:25">
      <c r="A101" s="13" t="s">
        <v>121</v>
      </c>
      <c r="B101" s="19">
        <v>82</v>
      </c>
      <c r="C101" s="33">
        <f>SUM(C102)</f>
        <v>30</v>
      </c>
      <c r="D101" s="33">
        <f>SUM(D102)</f>
        <v>30</v>
      </c>
      <c r="E101" s="33">
        <f>SUM(E102)</f>
        <v>15</v>
      </c>
      <c r="F101" s="33">
        <f>SUM(F102)</f>
        <v>15</v>
      </c>
      <c r="G101" s="33"/>
      <c r="H101" s="33">
        <f>SUM(H102)</f>
        <v>15</v>
      </c>
      <c r="I101" s="33">
        <f>SUM(I102)</f>
        <v>15</v>
      </c>
      <c r="J101" s="33"/>
      <c r="K101" s="33"/>
      <c r="L101" s="33"/>
      <c r="M101" s="33"/>
    </row>
    <row r="102" spans="1:25">
      <c r="A102" s="15" t="s">
        <v>121</v>
      </c>
      <c r="B102" s="16">
        <v>82110</v>
      </c>
      <c r="C102" s="17">
        <f t="shared" si="11"/>
        <v>30</v>
      </c>
      <c r="D102" s="17">
        <f t="shared" si="12"/>
        <v>30</v>
      </c>
      <c r="E102" s="17">
        <f t="shared" si="13"/>
        <v>15</v>
      </c>
      <c r="F102" s="16">
        <v>15</v>
      </c>
      <c r="G102" s="16"/>
      <c r="H102" s="17">
        <f t="shared" si="14"/>
        <v>15</v>
      </c>
      <c r="I102" s="4">
        <v>15</v>
      </c>
      <c r="M102" s="18"/>
    </row>
    <row r="103" spans="1:25" ht="7.5" customHeight="1">
      <c r="A103" s="15"/>
      <c r="B103" s="16"/>
      <c r="C103" s="17"/>
      <c r="D103" s="17"/>
      <c r="E103" s="17"/>
      <c r="F103" s="16"/>
      <c r="G103" s="16"/>
      <c r="H103" s="17"/>
      <c r="M103" s="18"/>
    </row>
    <row r="104" spans="1:25">
      <c r="A104" s="22" t="s">
        <v>122</v>
      </c>
      <c r="B104" s="19">
        <v>83</v>
      </c>
      <c r="C104" s="33">
        <f t="shared" ref="C104:I104" si="17">SUM(C105)</f>
        <v>30</v>
      </c>
      <c r="D104" s="33">
        <f t="shared" si="17"/>
        <v>30</v>
      </c>
      <c r="E104" s="33">
        <f t="shared" si="17"/>
        <v>15</v>
      </c>
      <c r="F104" s="33">
        <f t="shared" si="17"/>
        <v>15</v>
      </c>
      <c r="G104" s="33"/>
      <c r="H104" s="33">
        <f t="shared" si="17"/>
        <v>15</v>
      </c>
      <c r="I104" s="33">
        <f t="shared" si="17"/>
        <v>15</v>
      </c>
      <c r="J104" s="33"/>
      <c r="K104" s="33"/>
      <c r="L104" s="33"/>
      <c r="M104" s="33"/>
    </row>
    <row r="105" spans="1:25">
      <c r="A105" s="20" t="s">
        <v>123</v>
      </c>
      <c r="B105" s="16" t="s">
        <v>22</v>
      </c>
      <c r="C105" s="17">
        <f>SUM(D105+L105)</f>
        <v>30</v>
      </c>
      <c r="D105" s="17">
        <f>SUM(E105+H105)</f>
        <v>30</v>
      </c>
      <c r="E105" s="17">
        <f>SUM(F105+G105)</f>
        <v>15</v>
      </c>
      <c r="F105" s="16">
        <v>15</v>
      </c>
      <c r="G105" s="16"/>
      <c r="H105" s="17">
        <f>SUM(I105+J105)</f>
        <v>15</v>
      </c>
      <c r="I105" s="4">
        <v>15</v>
      </c>
      <c r="M105" s="18"/>
    </row>
    <row r="106" spans="1:25" ht="6" customHeight="1">
      <c r="A106" s="5"/>
      <c r="B106" s="5"/>
      <c r="C106" s="17"/>
      <c r="D106" s="17"/>
      <c r="E106" s="17"/>
      <c r="F106" s="16"/>
      <c r="G106" s="16"/>
      <c r="H106" s="17"/>
      <c r="M106" s="18"/>
      <c r="O106" s="5"/>
      <c r="P106" s="5"/>
      <c r="Q106" s="5"/>
    </row>
    <row r="107" spans="1:25">
      <c r="A107" s="22" t="s">
        <v>124</v>
      </c>
      <c r="B107" s="19">
        <v>92</v>
      </c>
      <c r="C107" s="33">
        <f>SUM(C108)</f>
        <v>305</v>
      </c>
      <c r="D107" s="33">
        <f>SUM(D108)</f>
        <v>305</v>
      </c>
      <c r="E107" s="33">
        <f>SUM(E108)</f>
        <v>170</v>
      </c>
      <c r="F107" s="33">
        <f>SUM(F108)</f>
        <v>170</v>
      </c>
      <c r="G107" s="33"/>
      <c r="H107" s="33">
        <f>SUM(H108)</f>
        <v>135</v>
      </c>
      <c r="I107" s="33">
        <f>SUM(I108)</f>
        <v>135</v>
      </c>
      <c r="J107" s="33"/>
      <c r="K107" s="33"/>
      <c r="L107" s="33"/>
      <c r="M107" s="33">
        <f>SUM(M108)</f>
        <v>7</v>
      </c>
    </row>
    <row r="108" spans="1:25">
      <c r="A108" s="20" t="s">
        <v>124</v>
      </c>
      <c r="B108" s="16">
        <v>92310</v>
      </c>
      <c r="C108" s="17">
        <f t="shared" si="11"/>
        <v>305</v>
      </c>
      <c r="D108" s="17">
        <f t="shared" si="12"/>
        <v>305</v>
      </c>
      <c r="E108" s="17">
        <f t="shared" si="13"/>
        <v>170</v>
      </c>
      <c r="F108" s="16">
        <v>170</v>
      </c>
      <c r="G108" s="16"/>
      <c r="H108" s="17">
        <f t="shared" si="14"/>
        <v>135</v>
      </c>
      <c r="I108" s="4">
        <v>135</v>
      </c>
      <c r="M108" s="7">
        <v>7</v>
      </c>
    </row>
    <row r="109" spans="1:25" ht="6" customHeight="1">
      <c r="A109" s="20"/>
      <c r="B109" s="16"/>
      <c r="C109" s="17"/>
      <c r="D109" s="17"/>
      <c r="E109" s="17"/>
      <c r="F109" s="16"/>
      <c r="G109" s="16"/>
      <c r="H109" s="17"/>
    </row>
    <row r="110" spans="1:25">
      <c r="A110" s="22" t="s">
        <v>130</v>
      </c>
      <c r="B110" s="19">
        <v>101</v>
      </c>
      <c r="C110" s="33">
        <f>SUM(C111:C114)</f>
        <v>685</v>
      </c>
      <c r="D110" s="33">
        <f>SUM(D111:D114)</f>
        <v>425</v>
      </c>
      <c r="E110" s="33">
        <f>SUM(E111:E114)</f>
        <v>140</v>
      </c>
      <c r="F110" s="33">
        <f>SUM(F111:F114)</f>
        <v>140</v>
      </c>
      <c r="G110" s="33"/>
      <c r="H110" s="33">
        <f>SUM(H111:H114)</f>
        <v>285</v>
      </c>
      <c r="I110" s="33">
        <f>SUM(I111:I114)</f>
        <v>285</v>
      </c>
      <c r="J110" s="33"/>
      <c r="K110" s="33"/>
      <c r="L110" s="33">
        <f>SUM(L111:L114)</f>
        <v>260</v>
      </c>
      <c r="M110" s="33">
        <f>SUM(M111:M114)</f>
        <v>5</v>
      </c>
    </row>
    <row r="111" spans="1:25">
      <c r="A111" s="15" t="s">
        <v>131</v>
      </c>
      <c r="B111" s="16">
        <v>101210</v>
      </c>
      <c r="C111" s="17">
        <f t="shared" si="11"/>
        <v>260</v>
      </c>
      <c r="D111" s="17">
        <f t="shared" si="12"/>
        <v>60</v>
      </c>
      <c r="E111" s="17">
        <f t="shared" si="13"/>
        <v>20</v>
      </c>
      <c r="F111" s="16">
        <v>20</v>
      </c>
      <c r="G111" s="16"/>
      <c r="H111" s="17">
        <f t="shared" si="14"/>
        <v>40</v>
      </c>
      <c r="I111" s="4">
        <v>40</v>
      </c>
      <c r="L111" s="4">
        <v>200</v>
      </c>
      <c r="M111" s="7">
        <v>1</v>
      </c>
    </row>
    <row r="112" spans="1:25" s="10" customFormat="1" ht="25.5">
      <c r="A112" s="15" t="s">
        <v>132</v>
      </c>
      <c r="B112" s="16" t="s">
        <v>17</v>
      </c>
      <c r="C112" s="17">
        <f t="shared" si="11"/>
        <v>60</v>
      </c>
      <c r="D112" s="17">
        <f t="shared" si="12"/>
        <v>60</v>
      </c>
      <c r="E112" s="17">
        <f t="shared" si="13"/>
        <v>15</v>
      </c>
      <c r="F112" s="16">
        <v>15</v>
      </c>
      <c r="G112" s="16"/>
      <c r="H112" s="17">
        <f t="shared" si="14"/>
        <v>45</v>
      </c>
      <c r="I112" s="7">
        <v>45</v>
      </c>
      <c r="J112" s="7"/>
      <c r="K112" s="7"/>
      <c r="L112" s="7"/>
      <c r="M112" s="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13">
      <c r="A113" s="20" t="s">
        <v>133</v>
      </c>
      <c r="B113" s="16" t="s">
        <v>25</v>
      </c>
      <c r="C113" s="17">
        <f t="shared" si="11"/>
        <v>100</v>
      </c>
      <c r="D113" s="17">
        <f t="shared" si="12"/>
        <v>100</v>
      </c>
      <c r="E113" s="17">
        <f t="shared" si="13"/>
        <v>55</v>
      </c>
      <c r="F113" s="16">
        <v>55</v>
      </c>
      <c r="G113" s="16"/>
      <c r="H113" s="17">
        <f t="shared" si="14"/>
        <v>45</v>
      </c>
      <c r="I113" s="4">
        <v>45</v>
      </c>
      <c r="M113" s="7">
        <v>2</v>
      </c>
    </row>
    <row r="114" spans="1:13">
      <c r="A114" s="15" t="s">
        <v>134</v>
      </c>
      <c r="B114" s="16">
        <v>101510</v>
      </c>
      <c r="C114" s="17">
        <f t="shared" si="11"/>
        <v>265</v>
      </c>
      <c r="D114" s="17">
        <f t="shared" si="12"/>
        <v>205</v>
      </c>
      <c r="E114" s="17">
        <f t="shared" si="13"/>
        <v>50</v>
      </c>
      <c r="F114" s="16">
        <v>50</v>
      </c>
      <c r="G114" s="16"/>
      <c r="H114" s="17">
        <f t="shared" si="14"/>
        <v>155</v>
      </c>
      <c r="I114" s="4">
        <v>155</v>
      </c>
      <c r="L114" s="4">
        <v>60</v>
      </c>
      <c r="M114" s="7">
        <v>2</v>
      </c>
    </row>
    <row r="115" spans="1:13" ht="8.25" customHeight="1">
      <c r="A115" s="13"/>
      <c r="B115" s="16"/>
      <c r="C115" s="17"/>
      <c r="D115" s="17"/>
      <c r="E115" s="17"/>
      <c r="F115" s="16"/>
      <c r="G115" s="16"/>
      <c r="H115" s="17"/>
    </row>
    <row r="116" spans="1:13" ht="26.25" customHeight="1">
      <c r="A116" s="13" t="s">
        <v>181</v>
      </c>
      <c r="B116" s="19">
        <v>102</v>
      </c>
      <c r="C116" s="33">
        <f>SUM(C117)</f>
        <v>30</v>
      </c>
      <c r="D116" s="33">
        <f>SUM(D117)</f>
        <v>30</v>
      </c>
      <c r="E116" s="33">
        <f>SUM(E117)</f>
        <v>20</v>
      </c>
      <c r="F116" s="33">
        <f>SUM(F117)</f>
        <v>20</v>
      </c>
      <c r="G116" s="33"/>
      <c r="H116" s="33">
        <f>SUM(H117)</f>
        <v>10</v>
      </c>
      <c r="I116" s="33">
        <f>SUM(I117)</f>
        <v>10</v>
      </c>
      <c r="J116" s="33"/>
      <c r="K116" s="33"/>
      <c r="L116" s="33"/>
      <c r="M116" s="33">
        <f>SUM(M117)</f>
        <v>1</v>
      </c>
    </row>
    <row r="117" spans="1:13">
      <c r="A117" s="15" t="s">
        <v>135</v>
      </c>
      <c r="B117" s="16" t="s">
        <v>8</v>
      </c>
      <c r="C117" s="17">
        <f t="shared" si="11"/>
        <v>30</v>
      </c>
      <c r="D117" s="17">
        <f t="shared" si="12"/>
        <v>30</v>
      </c>
      <c r="E117" s="17">
        <f t="shared" si="13"/>
        <v>20</v>
      </c>
      <c r="F117" s="16">
        <v>20</v>
      </c>
      <c r="G117" s="16"/>
      <c r="H117" s="17">
        <f t="shared" si="14"/>
        <v>10</v>
      </c>
      <c r="I117" s="4">
        <v>10</v>
      </c>
      <c r="M117" s="7">
        <v>1</v>
      </c>
    </row>
    <row r="118" spans="1:13" ht="7.5" customHeight="1">
      <c r="A118" s="15"/>
      <c r="B118" s="16"/>
      <c r="C118" s="17"/>
      <c r="D118" s="17"/>
      <c r="E118" s="17"/>
      <c r="F118" s="16"/>
      <c r="G118" s="16"/>
      <c r="H118" s="17"/>
    </row>
    <row r="119" spans="1:13">
      <c r="A119" s="22" t="s">
        <v>194</v>
      </c>
      <c r="B119" s="19">
        <v>103</v>
      </c>
      <c r="C119" s="33">
        <f t="shared" ref="C119:M119" si="18">SUM(C120:C120)</f>
        <v>30</v>
      </c>
      <c r="D119" s="33">
        <f t="shared" si="18"/>
        <v>30</v>
      </c>
      <c r="E119" s="33">
        <f t="shared" si="18"/>
        <v>20</v>
      </c>
      <c r="F119" s="33">
        <f t="shared" si="18"/>
        <v>20</v>
      </c>
      <c r="G119" s="33"/>
      <c r="H119" s="33">
        <f t="shared" si="18"/>
        <v>10</v>
      </c>
      <c r="I119" s="33">
        <f t="shared" si="18"/>
        <v>10</v>
      </c>
      <c r="J119" s="33"/>
      <c r="K119" s="33"/>
      <c r="L119" s="33"/>
      <c r="M119" s="33">
        <f t="shared" si="18"/>
        <v>1</v>
      </c>
    </row>
    <row r="120" spans="1:13">
      <c r="A120" s="15" t="s">
        <v>136</v>
      </c>
      <c r="B120" s="16" t="s">
        <v>26</v>
      </c>
      <c r="C120" s="17">
        <f t="shared" ref="C120:C157" si="19">SUM(D120+L120)</f>
        <v>30</v>
      </c>
      <c r="D120" s="17">
        <f t="shared" ref="D120:D157" si="20">SUM(E120+H120)</f>
        <v>30</v>
      </c>
      <c r="E120" s="17">
        <f t="shared" ref="E120:E157" si="21">SUM(F120+G120)</f>
        <v>20</v>
      </c>
      <c r="F120" s="16">
        <v>20</v>
      </c>
      <c r="G120" s="16"/>
      <c r="H120" s="17">
        <f t="shared" ref="H120:H157" si="22">SUM(I120+J120)</f>
        <v>10</v>
      </c>
      <c r="I120" s="4">
        <v>10</v>
      </c>
      <c r="M120" s="7">
        <v>1</v>
      </c>
    </row>
    <row r="121" spans="1:13">
      <c r="A121" s="15"/>
      <c r="B121" s="16"/>
      <c r="C121" s="17"/>
      <c r="D121" s="17"/>
      <c r="E121" s="17"/>
      <c r="F121" s="16"/>
      <c r="G121" s="16"/>
      <c r="H121" s="17"/>
    </row>
    <row r="122" spans="1:13">
      <c r="A122" s="13" t="s">
        <v>137</v>
      </c>
      <c r="B122" s="19">
        <v>104</v>
      </c>
      <c r="C122" s="33">
        <f>SUM(C123:C124)</f>
        <v>150</v>
      </c>
      <c r="D122" s="33">
        <f>SUM(D123:D124)</f>
        <v>150</v>
      </c>
      <c r="E122" s="33">
        <f>SUM(E123:E124)</f>
        <v>60</v>
      </c>
      <c r="F122" s="33">
        <f>SUM(F123:F124)</f>
        <v>60</v>
      </c>
      <c r="G122" s="33"/>
      <c r="H122" s="33">
        <f>SUM(H123:H124)</f>
        <v>90</v>
      </c>
      <c r="I122" s="33">
        <f>SUM(I123:I124)</f>
        <v>90</v>
      </c>
      <c r="J122" s="33"/>
      <c r="K122" s="33"/>
      <c r="L122" s="33"/>
      <c r="M122" s="33">
        <f>SUM(M123:M124)</f>
        <v>1</v>
      </c>
    </row>
    <row r="123" spans="1:13">
      <c r="A123" s="15" t="s">
        <v>138</v>
      </c>
      <c r="B123" s="16" t="s">
        <v>2</v>
      </c>
      <c r="C123" s="17">
        <f t="shared" si="19"/>
        <v>120</v>
      </c>
      <c r="D123" s="17">
        <f t="shared" si="20"/>
        <v>120</v>
      </c>
      <c r="E123" s="17">
        <f t="shared" si="21"/>
        <v>45</v>
      </c>
      <c r="F123" s="16">
        <v>45</v>
      </c>
      <c r="G123" s="16"/>
      <c r="H123" s="17">
        <f t="shared" si="22"/>
        <v>75</v>
      </c>
      <c r="I123" s="4">
        <v>75</v>
      </c>
      <c r="M123" s="7">
        <v>1</v>
      </c>
    </row>
    <row r="124" spans="1:13" ht="25.5">
      <c r="A124" s="15" t="s">
        <v>139</v>
      </c>
      <c r="B124" s="16" t="s">
        <v>3</v>
      </c>
      <c r="C124" s="17">
        <f t="shared" si="19"/>
        <v>30</v>
      </c>
      <c r="D124" s="17">
        <f t="shared" si="20"/>
        <v>30</v>
      </c>
      <c r="E124" s="17">
        <f t="shared" si="21"/>
        <v>15</v>
      </c>
      <c r="F124" s="16">
        <v>15</v>
      </c>
      <c r="G124" s="16"/>
      <c r="H124" s="17">
        <f t="shared" si="22"/>
        <v>15</v>
      </c>
      <c r="I124" s="7">
        <v>15</v>
      </c>
    </row>
    <row r="125" spans="1:13">
      <c r="A125" s="15"/>
      <c r="B125" s="16"/>
      <c r="C125" s="17"/>
      <c r="D125" s="17"/>
      <c r="E125" s="17"/>
      <c r="F125" s="16"/>
      <c r="G125" s="16"/>
      <c r="H125" s="17"/>
    </row>
    <row r="126" spans="1:13">
      <c r="A126" s="13" t="s">
        <v>156</v>
      </c>
      <c r="B126" s="16">
        <v>42</v>
      </c>
      <c r="C126" s="26">
        <f>SUM(C127+C128)</f>
        <v>100</v>
      </c>
      <c r="D126" s="17"/>
      <c r="E126" s="17"/>
      <c r="F126" s="16"/>
      <c r="G126" s="16"/>
      <c r="H126" s="17"/>
      <c r="L126" s="8">
        <f>SUM(L127:L128)</f>
        <v>100</v>
      </c>
    </row>
    <row r="127" spans="1:13">
      <c r="A127" s="35" t="s">
        <v>168</v>
      </c>
      <c r="B127" s="34">
        <v>42110</v>
      </c>
      <c r="C127" s="4">
        <f>SUM(D127+L127)</f>
        <v>50</v>
      </c>
      <c r="L127" s="4">
        <v>50</v>
      </c>
    </row>
    <row r="128" spans="1:13">
      <c r="A128" s="15" t="s">
        <v>157</v>
      </c>
      <c r="B128" s="16">
        <v>42120</v>
      </c>
      <c r="C128" s="17">
        <f>SUM(D128+L128)</f>
        <v>50</v>
      </c>
      <c r="D128" s="17"/>
      <c r="E128" s="17"/>
      <c r="F128" s="16"/>
      <c r="G128" s="16"/>
      <c r="H128" s="17"/>
      <c r="L128" s="4">
        <v>50</v>
      </c>
    </row>
    <row r="129" spans="1:27" ht="13.5" customHeight="1">
      <c r="A129" s="33"/>
      <c r="B129" s="18"/>
      <c r="C129" s="17"/>
      <c r="D129" s="17"/>
      <c r="E129" s="17"/>
      <c r="F129" s="16"/>
      <c r="G129" s="16"/>
      <c r="H129" s="17"/>
    </row>
    <row r="130" spans="1:27" ht="25.5">
      <c r="A130" s="9" t="s">
        <v>140</v>
      </c>
      <c r="B130" s="33"/>
      <c r="C130" s="33">
        <f>SUM(C131+C138+C145+C153+C159+C160+C163)</f>
        <v>1052</v>
      </c>
      <c r="D130" s="33">
        <f>SUM(D131+D138+D145+D153+D159+D160+D163)</f>
        <v>1052</v>
      </c>
      <c r="E130" s="33">
        <f>SUM(E131+E138+E145+E153+E159+E160+E163)</f>
        <v>825</v>
      </c>
      <c r="F130" s="33">
        <f>SUM(F131+F138+F145+F153+F159+F160+F163)</f>
        <v>825</v>
      </c>
      <c r="G130" s="33"/>
      <c r="H130" s="33">
        <f>SUM(H131+H138+H145+H153+H159+H160+H163)</f>
        <v>227</v>
      </c>
      <c r="I130" s="33">
        <f>SUM(I131+I138+I145+I153+I159+I160+I163)</f>
        <v>227</v>
      </c>
      <c r="J130" s="33">
        <f>SUM(J131+J138+J145+J153+J159+J160+J163)</f>
        <v>0</v>
      </c>
      <c r="K130" s="33">
        <f>SUM(K131+K138+K145+K153+K159+K160+K163)</f>
        <v>25</v>
      </c>
      <c r="L130" s="33"/>
      <c r="M130" s="33">
        <f>SUM(M131+M138+M145+M153+M159+M160+M163)</f>
        <v>9</v>
      </c>
      <c r="N130" s="33"/>
      <c r="Z130" s="1"/>
      <c r="AA130" s="1"/>
    </row>
    <row r="131" spans="1:27" ht="15.75" customHeight="1">
      <c r="A131" s="13" t="s">
        <v>141</v>
      </c>
      <c r="B131" s="19">
        <v>41</v>
      </c>
      <c r="C131" s="33">
        <f>SUM(C132:C136)</f>
        <v>294</v>
      </c>
      <c r="D131" s="33">
        <f>SUM(D132:D136)</f>
        <v>294</v>
      </c>
      <c r="E131" s="33">
        <f>SUM(E132:E136)</f>
        <v>214</v>
      </c>
      <c r="F131" s="33">
        <f>SUM(F132:F136)</f>
        <v>214</v>
      </c>
      <c r="G131" s="33"/>
      <c r="H131" s="33">
        <f t="shared" ref="H131:M131" si="23">SUM(H132:H136)</f>
        <v>80</v>
      </c>
      <c r="I131" s="33">
        <f t="shared" si="23"/>
        <v>80</v>
      </c>
      <c r="J131" s="33">
        <f t="shared" si="23"/>
        <v>0</v>
      </c>
      <c r="K131" s="33">
        <f t="shared" si="23"/>
        <v>25</v>
      </c>
      <c r="L131" s="33"/>
      <c r="M131" s="33">
        <f t="shared" si="23"/>
        <v>9</v>
      </c>
      <c r="N131" s="33"/>
      <c r="Z131" s="1"/>
      <c r="AA131" s="1"/>
    </row>
    <row r="132" spans="1:27">
      <c r="A132" s="15" t="s">
        <v>46</v>
      </c>
      <c r="B132" s="16">
        <v>41110</v>
      </c>
      <c r="C132" s="17">
        <f t="shared" si="19"/>
        <v>114</v>
      </c>
      <c r="D132" s="17">
        <f t="shared" si="20"/>
        <v>114</v>
      </c>
      <c r="E132" s="17">
        <f t="shared" si="21"/>
        <v>74</v>
      </c>
      <c r="F132" s="16">
        <v>74</v>
      </c>
      <c r="G132" s="16"/>
      <c r="H132" s="17">
        <f t="shared" si="22"/>
        <v>40</v>
      </c>
      <c r="I132" s="33">
        <v>40</v>
      </c>
      <c r="J132" s="33"/>
      <c r="K132" s="33"/>
      <c r="L132" s="33"/>
      <c r="M132" s="33">
        <v>2</v>
      </c>
      <c r="N132" s="33"/>
      <c r="Z132" s="1"/>
      <c r="AA132" s="1"/>
    </row>
    <row r="133" spans="1:27">
      <c r="A133" s="15" t="s">
        <v>58</v>
      </c>
      <c r="B133" s="16" t="s">
        <v>10</v>
      </c>
      <c r="C133" s="17">
        <f t="shared" si="19"/>
        <v>25</v>
      </c>
      <c r="D133" s="17">
        <f t="shared" si="20"/>
        <v>25</v>
      </c>
      <c r="E133" s="17">
        <f t="shared" si="21"/>
        <v>20</v>
      </c>
      <c r="F133" s="16">
        <v>20</v>
      </c>
      <c r="G133" s="16"/>
      <c r="H133" s="17">
        <f t="shared" si="22"/>
        <v>5</v>
      </c>
      <c r="I133" s="33">
        <v>5</v>
      </c>
      <c r="J133" s="33"/>
      <c r="K133" s="33"/>
      <c r="L133" s="33"/>
      <c r="M133" s="33">
        <v>2</v>
      </c>
      <c r="N133" s="33"/>
      <c r="Z133" s="1"/>
      <c r="AA133" s="1"/>
    </row>
    <row r="134" spans="1:27">
      <c r="A134" s="15" t="s">
        <v>87</v>
      </c>
      <c r="B134" s="16">
        <v>41410</v>
      </c>
      <c r="C134" s="17">
        <f t="shared" si="19"/>
        <v>25</v>
      </c>
      <c r="D134" s="17">
        <f t="shared" si="20"/>
        <v>25</v>
      </c>
      <c r="E134" s="17">
        <f t="shared" si="21"/>
        <v>20</v>
      </c>
      <c r="F134" s="16">
        <v>20</v>
      </c>
      <c r="G134" s="16"/>
      <c r="H134" s="17">
        <f t="shared" si="22"/>
        <v>5</v>
      </c>
      <c r="I134" s="33">
        <v>5</v>
      </c>
      <c r="J134" s="33"/>
      <c r="K134" s="33"/>
      <c r="L134" s="33"/>
      <c r="M134" s="33">
        <v>2</v>
      </c>
      <c r="N134" s="33"/>
      <c r="Z134" s="1"/>
      <c r="AA134" s="1"/>
    </row>
    <row r="135" spans="1:27">
      <c r="A135" s="15" t="s">
        <v>88</v>
      </c>
      <c r="B135" s="16">
        <v>41610</v>
      </c>
      <c r="C135" s="17">
        <f t="shared" si="19"/>
        <v>25</v>
      </c>
      <c r="D135" s="17">
        <f t="shared" si="20"/>
        <v>25</v>
      </c>
      <c r="E135" s="17">
        <f t="shared" si="21"/>
        <v>20</v>
      </c>
      <c r="F135" s="16">
        <v>20</v>
      </c>
      <c r="G135" s="16"/>
      <c r="H135" s="17">
        <f t="shared" si="22"/>
        <v>5</v>
      </c>
      <c r="I135" s="33">
        <v>5</v>
      </c>
      <c r="J135" s="33"/>
      <c r="K135" s="33"/>
      <c r="L135" s="33"/>
      <c r="M135" s="33">
        <v>1</v>
      </c>
      <c r="N135" s="33"/>
      <c r="Z135" s="1"/>
      <c r="AA135" s="1"/>
    </row>
    <row r="136" spans="1:27">
      <c r="A136" s="15" t="s">
        <v>89</v>
      </c>
      <c r="B136" s="16">
        <v>41630</v>
      </c>
      <c r="C136" s="17">
        <f t="shared" si="19"/>
        <v>105</v>
      </c>
      <c r="D136" s="17">
        <f t="shared" si="20"/>
        <v>105</v>
      </c>
      <c r="E136" s="17">
        <f t="shared" si="21"/>
        <v>80</v>
      </c>
      <c r="F136" s="16">
        <v>80</v>
      </c>
      <c r="G136" s="16"/>
      <c r="H136" s="17">
        <f t="shared" si="22"/>
        <v>25</v>
      </c>
      <c r="I136" s="33">
        <v>25</v>
      </c>
      <c r="J136" s="33"/>
      <c r="K136" s="33">
        <v>25</v>
      </c>
      <c r="L136" s="33"/>
      <c r="M136" s="33">
        <v>2</v>
      </c>
      <c r="N136" s="33"/>
      <c r="Z136" s="1"/>
      <c r="AA136" s="1"/>
    </row>
    <row r="137" spans="1:27">
      <c r="A137" s="13"/>
      <c r="B137" s="16"/>
      <c r="C137" s="17"/>
      <c r="D137" s="17"/>
      <c r="E137" s="17"/>
      <c r="F137" s="16"/>
      <c r="G137" s="16"/>
      <c r="H137" s="17"/>
      <c r="I137" s="33"/>
      <c r="J137" s="33"/>
      <c r="K137" s="33"/>
      <c r="L137" s="33"/>
      <c r="M137" s="33"/>
      <c r="N137" s="33"/>
      <c r="Z137" s="1"/>
      <c r="AA137" s="1"/>
    </row>
    <row r="138" spans="1:27" ht="16.5" customHeight="1">
      <c r="A138" s="13" t="s">
        <v>142</v>
      </c>
      <c r="B138" s="19">
        <v>71</v>
      </c>
      <c r="C138" s="33">
        <f t="shared" ref="C138:I138" si="24">SUM(C139:C143)</f>
        <v>317</v>
      </c>
      <c r="D138" s="33">
        <f t="shared" si="24"/>
        <v>317</v>
      </c>
      <c r="E138" s="33">
        <f t="shared" si="24"/>
        <v>245</v>
      </c>
      <c r="F138" s="33">
        <f t="shared" si="24"/>
        <v>245</v>
      </c>
      <c r="G138" s="33"/>
      <c r="H138" s="33">
        <f t="shared" si="24"/>
        <v>72</v>
      </c>
      <c r="I138" s="33">
        <f t="shared" si="24"/>
        <v>72</v>
      </c>
      <c r="J138" s="33"/>
      <c r="K138" s="33"/>
      <c r="L138" s="33"/>
      <c r="M138" s="33"/>
      <c r="Z138" s="1"/>
      <c r="AA138" s="1"/>
    </row>
    <row r="139" spans="1:27" s="10" customFormat="1">
      <c r="A139" s="15" t="s">
        <v>71</v>
      </c>
      <c r="B139" s="16">
        <v>71320</v>
      </c>
      <c r="C139" s="17">
        <f t="shared" si="19"/>
        <v>25</v>
      </c>
      <c r="D139" s="17">
        <f t="shared" si="20"/>
        <v>25</v>
      </c>
      <c r="E139" s="17">
        <f t="shared" si="21"/>
        <v>20</v>
      </c>
      <c r="F139" s="16">
        <v>20</v>
      </c>
      <c r="G139" s="16"/>
      <c r="H139" s="17">
        <f t="shared" si="22"/>
        <v>5</v>
      </c>
      <c r="I139" s="7">
        <v>5</v>
      </c>
      <c r="J139" s="7"/>
      <c r="K139" s="7"/>
      <c r="L139" s="7"/>
      <c r="M139" s="1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5" t="s">
        <v>90</v>
      </c>
      <c r="B140" s="16">
        <v>71330</v>
      </c>
      <c r="C140" s="17">
        <f t="shared" si="19"/>
        <v>75</v>
      </c>
      <c r="D140" s="17">
        <f t="shared" si="20"/>
        <v>75</v>
      </c>
      <c r="E140" s="17">
        <f t="shared" si="21"/>
        <v>60</v>
      </c>
      <c r="F140" s="16">
        <v>60</v>
      </c>
      <c r="G140" s="16"/>
      <c r="H140" s="17">
        <f t="shared" si="22"/>
        <v>15</v>
      </c>
      <c r="I140" s="4">
        <v>15</v>
      </c>
      <c r="Z140" s="1"/>
      <c r="AA140" s="1"/>
    </row>
    <row r="141" spans="1:27" s="10" customFormat="1" ht="25.5">
      <c r="A141" s="15" t="s">
        <v>91</v>
      </c>
      <c r="B141" s="16">
        <v>71520</v>
      </c>
      <c r="C141" s="17">
        <f t="shared" si="19"/>
        <v>25</v>
      </c>
      <c r="D141" s="17">
        <f t="shared" si="20"/>
        <v>25</v>
      </c>
      <c r="E141" s="17">
        <f t="shared" si="21"/>
        <v>20</v>
      </c>
      <c r="F141" s="16">
        <v>20</v>
      </c>
      <c r="G141" s="16"/>
      <c r="H141" s="17">
        <f t="shared" si="22"/>
        <v>5</v>
      </c>
      <c r="I141" s="7">
        <v>5</v>
      </c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s="10" customFormat="1">
      <c r="A142" s="15" t="s">
        <v>92</v>
      </c>
      <c r="B142" s="16">
        <v>71550</v>
      </c>
      <c r="C142" s="17">
        <f t="shared" si="19"/>
        <v>142</v>
      </c>
      <c r="D142" s="17">
        <f t="shared" si="20"/>
        <v>142</v>
      </c>
      <c r="E142" s="17">
        <f t="shared" si="21"/>
        <v>105</v>
      </c>
      <c r="F142" s="16">
        <v>105</v>
      </c>
      <c r="G142" s="16"/>
      <c r="H142" s="17">
        <f t="shared" si="22"/>
        <v>37</v>
      </c>
      <c r="I142" s="7">
        <v>37</v>
      </c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s="10" customFormat="1" ht="25.5" customHeight="1">
      <c r="A143" s="15" t="s">
        <v>97</v>
      </c>
      <c r="B143" s="16" t="s">
        <v>13</v>
      </c>
      <c r="C143" s="17">
        <f t="shared" si="19"/>
        <v>50</v>
      </c>
      <c r="D143" s="17">
        <f t="shared" si="20"/>
        <v>50</v>
      </c>
      <c r="E143" s="17">
        <f t="shared" si="21"/>
        <v>40</v>
      </c>
      <c r="F143" s="16">
        <v>40</v>
      </c>
      <c r="G143" s="16"/>
      <c r="H143" s="17">
        <f t="shared" si="22"/>
        <v>10</v>
      </c>
      <c r="I143" s="7">
        <v>10</v>
      </c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 customHeight="1">
      <c r="C144" s="17"/>
      <c r="D144" s="17"/>
      <c r="E144" s="17"/>
      <c r="F144" s="16"/>
      <c r="G144" s="16"/>
      <c r="H144" s="17"/>
      <c r="Z144" s="1"/>
      <c r="AA144" s="1"/>
    </row>
    <row r="145" spans="1:27" ht="14.25" customHeight="1">
      <c r="A145" s="22" t="s">
        <v>143</v>
      </c>
      <c r="B145" s="19">
        <v>72</v>
      </c>
      <c r="C145" s="33">
        <f>SUM(C146:C151)</f>
        <v>185</v>
      </c>
      <c r="D145" s="33">
        <f>SUM(D146:D151)</f>
        <v>185</v>
      </c>
      <c r="E145" s="33">
        <f>SUM(E146:E151)</f>
        <v>165</v>
      </c>
      <c r="F145" s="33">
        <f>SUM(F146:F151)</f>
        <v>165</v>
      </c>
      <c r="G145" s="33"/>
      <c r="H145" s="33">
        <f>SUM(H146:H151)</f>
        <v>20</v>
      </c>
      <c r="I145" s="33">
        <f>SUM(I146:I151)</f>
        <v>20</v>
      </c>
      <c r="J145" s="33"/>
      <c r="K145" s="33"/>
      <c r="L145" s="33"/>
      <c r="M145" s="33"/>
      <c r="N145" s="33"/>
      <c r="Z145" s="1"/>
      <c r="AA145" s="1"/>
    </row>
    <row r="146" spans="1:27" ht="15.75" customHeight="1">
      <c r="A146" s="15" t="s">
        <v>98</v>
      </c>
      <c r="B146" s="16" t="s">
        <v>27</v>
      </c>
      <c r="C146" s="17">
        <f t="shared" si="19"/>
        <v>25</v>
      </c>
      <c r="D146" s="17">
        <f t="shared" si="20"/>
        <v>25</v>
      </c>
      <c r="E146" s="17">
        <f t="shared" si="21"/>
        <v>20</v>
      </c>
      <c r="F146" s="16">
        <v>20</v>
      </c>
      <c r="G146" s="16"/>
      <c r="H146" s="17">
        <f t="shared" si="22"/>
        <v>5</v>
      </c>
      <c r="I146" s="33">
        <v>5</v>
      </c>
      <c r="J146" s="33"/>
      <c r="K146" s="33"/>
      <c r="L146" s="33"/>
      <c r="M146" s="33"/>
      <c r="N146" s="33"/>
      <c r="Z146" s="1"/>
      <c r="AA146" s="1"/>
    </row>
    <row r="147" spans="1:27" ht="13.5" customHeight="1">
      <c r="A147" s="15" t="s">
        <v>99</v>
      </c>
      <c r="B147" s="16">
        <v>72120</v>
      </c>
      <c r="C147" s="17">
        <f t="shared" si="19"/>
        <v>25</v>
      </c>
      <c r="D147" s="17">
        <f t="shared" si="20"/>
        <v>25</v>
      </c>
      <c r="E147" s="17">
        <f t="shared" si="21"/>
        <v>25</v>
      </c>
      <c r="F147" s="16">
        <v>25</v>
      </c>
      <c r="G147" s="16"/>
      <c r="H147" s="17"/>
      <c r="I147" s="33"/>
      <c r="J147" s="33"/>
      <c r="K147" s="33"/>
      <c r="L147" s="33"/>
      <c r="M147" s="33"/>
      <c r="N147" s="33"/>
      <c r="Z147" s="1"/>
      <c r="AA147" s="1"/>
    </row>
    <row r="148" spans="1:27">
      <c r="A148" s="15" t="s">
        <v>113</v>
      </c>
      <c r="B148" s="16">
        <v>72130</v>
      </c>
      <c r="C148" s="17">
        <f t="shared" si="19"/>
        <v>25</v>
      </c>
      <c r="D148" s="17">
        <f t="shared" si="20"/>
        <v>25</v>
      </c>
      <c r="E148" s="17">
        <f t="shared" si="21"/>
        <v>20</v>
      </c>
      <c r="F148" s="16">
        <v>20</v>
      </c>
      <c r="G148" s="16"/>
      <c r="H148" s="17">
        <f t="shared" si="22"/>
        <v>5</v>
      </c>
      <c r="I148" s="33">
        <v>5</v>
      </c>
      <c r="J148" s="33"/>
      <c r="K148" s="33"/>
      <c r="L148" s="33"/>
      <c r="M148" s="33"/>
      <c r="N148" s="33"/>
      <c r="Z148" s="1"/>
      <c r="AA148" s="1"/>
    </row>
    <row r="149" spans="1:27" ht="25.5">
      <c r="A149" s="15" t="s">
        <v>114</v>
      </c>
      <c r="B149" s="16" t="s">
        <v>28</v>
      </c>
      <c r="C149" s="17">
        <f t="shared" si="19"/>
        <v>30</v>
      </c>
      <c r="D149" s="17">
        <f t="shared" si="20"/>
        <v>30</v>
      </c>
      <c r="E149" s="17">
        <f t="shared" si="21"/>
        <v>30</v>
      </c>
      <c r="F149" s="16">
        <v>30</v>
      </c>
      <c r="G149" s="16"/>
      <c r="H149" s="17"/>
      <c r="I149" s="33"/>
      <c r="J149" s="33"/>
      <c r="K149" s="33"/>
      <c r="L149" s="33"/>
      <c r="M149" s="33"/>
      <c r="N149" s="33"/>
      <c r="Z149" s="1"/>
      <c r="AA149" s="1"/>
    </row>
    <row r="150" spans="1:27" ht="25.5">
      <c r="A150" s="15" t="s">
        <v>115</v>
      </c>
      <c r="B150" s="16" t="s">
        <v>29</v>
      </c>
      <c r="C150" s="17">
        <f t="shared" si="19"/>
        <v>50</v>
      </c>
      <c r="D150" s="17">
        <f t="shared" si="20"/>
        <v>50</v>
      </c>
      <c r="E150" s="17">
        <f t="shared" si="21"/>
        <v>40</v>
      </c>
      <c r="F150" s="16">
        <v>40</v>
      </c>
      <c r="G150" s="16"/>
      <c r="H150" s="17">
        <f t="shared" si="22"/>
        <v>10</v>
      </c>
      <c r="I150" s="33">
        <v>10</v>
      </c>
      <c r="J150" s="33"/>
      <c r="K150" s="33"/>
      <c r="L150" s="33"/>
      <c r="M150" s="33"/>
      <c r="N150" s="33"/>
      <c r="Z150" s="1"/>
      <c r="AA150" s="1"/>
    </row>
    <row r="151" spans="1:27" ht="30" customHeight="1">
      <c r="A151" s="15" t="s">
        <v>116</v>
      </c>
      <c r="B151" s="16">
        <v>72160</v>
      </c>
      <c r="C151" s="17">
        <f t="shared" si="19"/>
        <v>30</v>
      </c>
      <c r="D151" s="17">
        <f t="shared" si="20"/>
        <v>30</v>
      </c>
      <c r="E151" s="17">
        <f t="shared" si="21"/>
        <v>30</v>
      </c>
      <c r="F151" s="16">
        <v>30</v>
      </c>
      <c r="G151" s="16"/>
      <c r="H151" s="17"/>
      <c r="I151" s="33"/>
      <c r="J151" s="33"/>
      <c r="K151" s="33"/>
      <c r="L151" s="33"/>
      <c r="M151" s="33"/>
      <c r="N151" s="33"/>
      <c r="Z151" s="1"/>
      <c r="AA151" s="1"/>
    </row>
    <row r="152" spans="1:27">
      <c r="C152" s="17"/>
      <c r="D152" s="17"/>
      <c r="E152" s="17"/>
      <c r="F152" s="16"/>
      <c r="G152" s="16"/>
      <c r="H152" s="17"/>
      <c r="I152" s="33"/>
      <c r="J152" s="33"/>
      <c r="K152" s="33"/>
      <c r="L152" s="33"/>
      <c r="M152" s="33"/>
      <c r="N152" s="33"/>
      <c r="Z152" s="1"/>
      <c r="AA152" s="1"/>
    </row>
    <row r="153" spans="1:27">
      <c r="A153" s="22" t="s">
        <v>144</v>
      </c>
      <c r="B153" s="19">
        <v>81</v>
      </c>
      <c r="C153" s="33">
        <f>SUM(C154:C157)</f>
        <v>151</v>
      </c>
      <c r="D153" s="33">
        <f>SUM(D154:D157)</f>
        <v>151</v>
      </c>
      <c r="E153" s="33">
        <f>SUM(E154:E157)</f>
        <v>121</v>
      </c>
      <c r="F153" s="33">
        <f>SUM(F154:F157)</f>
        <v>121</v>
      </c>
      <c r="G153" s="33"/>
      <c r="H153" s="33">
        <f>SUM(H154:H157)</f>
        <v>30</v>
      </c>
      <c r="I153" s="33">
        <f>SUM(I154:I157)</f>
        <v>30</v>
      </c>
      <c r="J153" s="33"/>
      <c r="K153" s="33"/>
      <c r="L153" s="33"/>
      <c r="M153" s="33"/>
      <c r="N153" s="33"/>
      <c r="Z153" s="1"/>
      <c r="AA153" s="1"/>
    </row>
    <row r="154" spans="1:27" ht="15" customHeight="1">
      <c r="A154" s="15" t="s">
        <v>117</v>
      </c>
      <c r="B154" s="16">
        <v>81110</v>
      </c>
      <c r="C154" s="17">
        <f t="shared" si="19"/>
        <v>75</v>
      </c>
      <c r="D154" s="17">
        <f t="shared" si="20"/>
        <v>75</v>
      </c>
      <c r="E154" s="17">
        <f t="shared" si="21"/>
        <v>60</v>
      </c>
      <c r="F154" s="16">
        <v>60</v>
      </c>
      <c r="G154" s="16"/>
      <c r="H154" s="17">
        <f t="shared" si="22"/>
        <v>15</v>
      </c>
      <c r="I154" s="33">
        <v>15</v>
      </c>
      <c r="J154" s="33"/>
      <c r="K154" s="33"/>
      <c r="L154" s="33"/>
      <c r="M154" s="33"/>
      <c r="N154" s="33"/>
      <c r="Z154" s="1"/>
      <c r="AA154" s="1"/>
    </row>
    <row r="155" spans="1:27" ht="15" customHeight="1">
      <c r="A155" s="1" t="s">
        <v>118</v>
      </c>
      <c r="B155" s="2" t="s">
        <v>34</v>
      </c>
      <c r="C155" s="17">
        <f>SUM(D155+L155)</f>
        <v>25</v>
      </c>
      <c r="D155" s="17">
        <f>SUM(E155+H155)</f>
        <v>25</v>
      </c>
      <c r="E155" s="17">
        <f>SUM(F155+G155)</f>
        <v>20</v>
      </c>
      <c r="F155" s="16">
        <v>20</v>
      </c>
      <c r="G155" s="16"/>
      <c r="H155" s="17">
        <f t="shared" si="22"/>
        <v>5</v>
      </c>
      <c r="I155" s="33">
        <v>5</v>
      </c>
      <c r="J155" s="33"/>
      <c r="K155" s="33"/>
      <c r="L155" s="33"/>
      <c r="M155" s="33"/>
      <c r="N155" s="33"/>
      <c r="Z155" s="1"/>
      <c r="AA155" s="1"/>
    </row>
    <row r="156" spans="1:27">
      <c r="A156" s="15" t="s">
        <v>119</v>
      </c>
      <c r="B156" s="16">
        <v>81220</v>
      </c>
      <c r="C156" s="17">
        <f t="shared" si="19"/>
        <v>25</v>
      </c>
      <c r="D156" s="17">
        <f t="shared" si="20"/>
        <v>25</v>
      </c>
      <c r="E156" s="17">
        <f t="shared" si="21"/>
        <v>20</v>
      </c>
      <c r="F156" s="16">
        <v>20</v>
      </c>
      <c r="G156" s="16"/>
      <c r="H156" s="17">
        <f t="shared" si="22"/>
        <v>5</v>
      </c>
      <c r="I156" s="33">
        <v>5</v>
      </c>
      <c r="J156" s="33"/>
      <c r="K156" s="33"/>
      <c r="L156" s="33"/>
      <c r="M156" s="33"/>
      <c r="N156" s="33"/>
      <c r="Z156" s="1"/>
      <c r="AA156" s="1"/>
    </row>
    <row r="157" spans="1:27">
      <c r="A157" s="15" t="s">
        <v>120</v>
      </c>
      <c r="B157" s="16" t="s">
        <v>30</v>
      </c>
      <c r="C157" s="17">
        <f t="shared" si="19"/>
        <v>26</v>
      </c>
      <c r="D157" s="17">
        <f t="shared" si="20"/>
        <v>26</v>
      </c>
      <c r="E157" s="17">
        <f t="shared" si="21"/>
        <v>21</v>
      </c>
      <c r="F157" s="16">
        <v>21</v>
      </c>
      <c r="G157" s="16"/>
      <c r="H157" s="17">
        <f t="shared" si="22"/>
        <v>5</v>
      </c>
      <c r="I157" s="33">
        <v>5</v>
      </c>
      <c r="J157" s="33"/>
      <c r="K157" s="33"/>
      <c r="L157" s="33"/>
      <c r="M157" s="33"/>
      <c r="N157" s="33"/>
      <c r="Z157" s="1"/>
      <c r="AA157" s="1"/>
    </row>
    <row r="158" spans="1:27">
      <c r="A158" s="5"/>
      <c r="B158" s="16"/>
      <c r="C158" s="17"/>
      <c r="D158" s="17"/>
      <c r="E158" s="17"/>
      <c r="F158" s="16"/>
      <c r="G158" s="16"/>
      <c r="H158" s="17"/>
      <c r="I158" s="33"/>
      <c r="J158" s="33"/>
      <c r="K158" s="33"/>
      <c r="L158" s="33"/>
      <c r="M158" s="33"/>
      <c r="N158" s="33"/>
      <c r="Z158" s="1"/>
      <c r="AA158" s="1"/>
    </row>
    <row r="159" spans="1:27">
      <c r="A159" s="13"/>
      <c r="B159" s="19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Z159" s="1"/>
      <c r="AA159" s="1"/>
    </row>
    <row r="160" spans="1:27">
      <c r="A160" s="13" t="s">
        <v>145</v>
      </c>
      <c r="B160" s="19">
        <v>84</v>
      </c>
      <c r="C160" s="33">
        <f>SUM(C161)</f>
        <v>55</v>
      </c>
      <c r="D160" s="33">
        <f>SUM(D161)</f>
        <v>55</v>
      </c>
      <c r="E160" s="33">
        <f>SUM(E161)</f>
        <v>40</v>
      </c>
      <c r="F160" s="33">
        <f>SUM(F161)</f>
        <v>40</v>
      </c>
      <c r="G160" s="33"/>
      <c r="H160" s="33">
        <f>SUM(H161)</f>
        <v>15</v>
      </c>
      <c r="I160" s="33">
        <f>SUM(I161)</f>
        <v>15</v>
      </c>
      <c r="J160" s="33"/>
      <c r="K160" s="33"/>
      <c r="L160" s="33"/>
      <c r="M160" s="33"/>
      <c r="N160" s="33"/>
      <c r="Z160" s="1"/>
      <c r="AA160" s="1"/>
    </row>
    <row r="161" spans="1:27">
      <c r="A161" s="15" t="s">
        <v>125</v>
      </c>
      <c r="B161" s="16">
        <v>84110</v>
      </c>
      <c r="C161" s="17">
        <f>SUM(D161+L161)</f>
        <v>55</v>
      </c>
      <c r="D161" s="17">
        <f>SUM(E161+H161)</f>
        <v>55</v>
      </c>
      <c r="E161" s="17">
        <f>SUM(F161+G161)</f>
        <v>40</v>
      </c>
      <c r="F161" s="16">
        <v>40</v>
      </c>
      <c r="G161" s="16"/>
      <c r="H161" s="17">
        <f>SUM(I161+J161)</f>
        <v>15</v>
      </c>
      <c r="I161" s="33">
        <v>15</v>
      </c>
      <c r="J161" s="33"/>
      <c r="K161" s="33"/>
      <c r="L161" s="33"/>
      <c r="M161" s="33"/>
      <c r="N161" s="33"/>
      <c r="Z161" s="1"/>
      <c r="AA161" s="1"/>
    </row>
    <row r="162" spans="1:27">
      <c r="A162" s="15"/>
      <c r="B162" s="16"/>
      <c r="C162" s="17"/>
      <c r="D162" s="17"/>
      <c r="E162" s="17"/>
      <c r="F162" s="16"/>
      <c r="G162" s="16"/>
      <c r="H162" s="17"/>
      <c r="I162" s="33"/>
      <c r="J162" s="33"/>
      <c r="K162" s="33"/>
      <c r="L162" s="33"/>
      <c r="M162" s="33"/>
      <c r="N162" s="33"/>
      <c r="Z162" s="1"/>
      <c r="AA162" s="1"/>
    </row>
    <row r="163" spans="1:27">
      <c r="A163" s="22" t="s">
        <v>146</v>
      </c>
      <c r="B163" s="19">
        <v>101</v>
      </c>
      <c r="C163" s="33">
        <f t="shared" ref="C163:I163" si="25">SUM(C164:C164)</f>
        <v>50</v>
      </c>
      <c r="D163" s="33">
        <f t="shared" si="25"/>
        <v>50</v>
      </c>
      <c r="E163" s="33">
        <f t="shared" si="25"/>
        <v>40</v>
      </c>
      <c r="F163" s="33">
        <f t="shared" si="25"/>
        <v>40</v>
      </c>
      <c r="G163" s="33"/>
      <c r="H163" s="33">
        <f t="shared" si="25"/>
        <v>10</v>
      </c>
      <c r="I163" s="33">
        <f t="shared" si="25"/>
        <v>10</v>
      </c>
      <c r="J163" s="33"/>
      <c r="K163" s="33"/>
      <c r="L163" s="33"/>
      <c r="M163" s="33"/>
      <c r="Z163" s="1"/>
      <c r="AA163" s="1"/>
    </row>
    <row r="164" spans="1:27">
      <c r="A164" s="15" t="s">
        <v>134</v>
      </c>
      <c r="B164" s="16">
        <v>101510</v>
      </c>
      <c r="C164" s="17">
        <f>SUM(D164+L164)</f>
        <v>50</v>
      </c>
      <c r="D164" s="17">
        <f>SUM(E164+H164)</f>
        <v>50</v>
      </c>
      <c r="E164" s="17">
        <f>SUM(F164+G164)</f>
        <v>40</v>
      </c>
      <c r="F164" s="16">
        <v>40</v>
      </c>
      <c r="G164" s="16"/>
      <c r="H164" s="17">
        <f>SUM(I164+J164)</f>
        <v>10</v>
      </c>
      <c r="I164" s="4">
        <v>10</v>
      </c>
      <c r="Z164" s="1"/>
      <c r="AA164" s="1"/>
    </row>
    <row r="165" spans="1:27" ht="15" customHeight="1">
      <c r="A165" s="25"/>
      <c r="B165" s="17"/>
      <c r="C165" s="17"/>
      <c r="D165" s="17"/>
      <c r="E165" s="17"/>
      <c r="F165" s="16"/>
      <c r="G165" s="16"/>
      <c r="H165" s="17"/>
      <c r="I165" s="17"/>
      <c r="J165" s="17"/>
      <c r="K165" s="7"/>
      <c r="L165" s="7"/>
      <c r="N165" s="7"/>
      <c r="Z165" s="1"/>
      <c r="AA165" s="1"/>
    </row>
    <row r="166" spans="1:27" ht="25.5">
      <c r="A166" s="9" t="s">
        <v>147</v>
      </c>
      <c r="B166" s="26"/>
      <c r="C166" s="33">
        <f>1306</f>
        <v>1306</v>
      </c>
      <c r="D166" s="33">
        <f>1306</f>
        <v>1306</v>
      </c>
      <c r="E166" s="33">
        <f>SUM(E167)</f>
        <v>691</v>
      </c>
      <c r="F166" s="33">
        <f>SUM(F167)</f>
        <v>221</v>
      </c>
      <c r="G166" s="33">
        <f>SUM(G167)</f>
        <v>470</v>
      </c>
      <c r="H166" s="33">
        <f>615</f>
        <v>615</v>
      </c>
      <c r="I166" s="33">
        <v>457</v>
      </c>
      <c r="J166" s="33">
        <v>158</v>
      </c>
      <c r="K166" s="33"/>
      <c r="L166" s="1"/>
      <c r="M166" s="33">
        <f>SUM(M167)</f>
        <v>10</v>
      </c>
      <c r="N166" s="7"/>
      <c r="Z166" s="1"/>
      <c r="AA166" s="1"/>
    </row>
    <row r="167" spans="1:27">
      <c r="A167" s="22" t="s">
        <v>148</v>
      </c>
      <c r="B167" s="19">
        <v>91</v>
      </c>
      <c r="C167" s="33">
        <f>1276</f>
        <v>1276</v>
      </c>
      <c r="D167" s="33">
        <f t="shared" ref="D167:G167" si="26">SUM(D168:D173)</f>
        <v>1323</v>
      </c>
      <c r="E167" s="33">
        <f t="shared" si="26"/>
        <v>691</v>
      </c>
      <c r="F167" s="33">
        <f t="shared" si="26"/>
        <v>221</v>
      </c>
      <c r="G167" s="33">
        <f t="shared" si="26"/>
        <v>470</v>
      </c>
      <c r="H167" s="33">
        <f>615</f>
        <v>615</v>
      </c>
      <c r="I167" s="33">
        <f>457</f>
        <v>457</v>
      </c>
      <c r="J167" s="33">
        <f>158</f>
        <v>158</v>
      </c>
      <c r="K167" s="33"/>
      <c r="L167" s="33"/>
      <c r="M167" s="33">
        <f>SUM(M168:M173)</f>
        <v>10</v>
      </c>
      <c r="N167" s="7"/>
      <c r="Z167" s="1"/>
      <c r="AA167" s="1"/>
    </row>
    <row r="168" spans="1:27">
      <c r="A168" s="20" t="s">
        <v>126</v>
      </c>
      <c r="B168" s="16">
        <v>91110</v>
      </c>
      <c r="C168" s="17">
        <f t="shared" ref="C168:C173" si="27">SUM(D168+L168)</f>
        <v>75</v>
      </c>
      <c r="D168" s="17">
        <f t="shared" ref="D168:D173" si="28">SUM(E168+H168)</f>
        <v>75</v>
      </c>
      <c r="E168" s="17"/>
      <c r="F168" s="16"/>
      <c r="G168" s="16"/>
      <c r="H168" s="17">
        <f>SUM(I168+J168)</f>
        <v>75</v>
      </c>
      <c r="I168" s="17"/>
      <c r="J168" s="17">
        <v>75</v>
      </c>
      <c r="K168" s="7"/>
      <c r="L168" s="1"/>
      <c r="N168" s="7"/>
      <c r="Z168" s="1"/>
      <c r="AA168" s="1"/>
    </row>
    <row r="169" spans="1:27">
      <c r="A169" s="20" t="s">
        <v>127</v>
      </c>
      <c r="B169" s="16">
        <v>91210</v>
      </c>
      <c r="C169" s="17">
        <f>SUM(435)</f>
        <v>435</v>
      </c>
      <c r="D169" s="17">
        <f>435</f>
        <v>435</v>
      </c>
      <c r="E169" s="17">
        <f>SUM(F169+G169)</f>
        <v>395</v>
      </c>
      <c r="F169" s="16"/>
      <c r="G169" s="16">
        <v>395</v>
      </c>
      <c r="H169" s="17">
        <f>40</f>
        <v>40</v>
      </c>
      <c r="I169" s="17"/>
      <c r="J169" s="17">
        <v>23</v>
      </c>
      <c r="K169" s="17"/>
      <c r="L169" s="1"/>
      <c r="M169" s="17">
        <v>10</v>
      </c>
      <c r="N169" s="7"/>
      <c r="Z169" s="1"/>
      <c r="AA169" s="1"/>
    </row>
    <row r="170" spans="1:27">
      <c r="A170" s="15" t="s">
        <v>149</v>
      </c>
      <c r="B170" s="16" t="s">
        <v>31</v>
      </c>
      <c r="C170" s="17">
        <f t="shared" si="27"/>
        <v>678</v>
      </c>
      <c r="D170" s="17">
        <f t="shared" si="28"/>
        <v>678</v>
      </c>
      <c r="E170" s="17">
        <f>SUM(F170+G170)</f>
        <v>221</v>
      </c>
      <c r="F170" s="16">
        <v>221</v>
      </c>
      <c r="G170" s="16"/>
      <c r="H170" s="17">
        <f>SUM(457)</f>
        <v>457</v>
      </c>
      <c r="I170" s="17">
        <v>457</v>
      </c>
      <c r="J170" s="17"/>
      <c r="K170" s="17"/>
      <c r="L170" s="1"/>
      <c r="M170" s="17"/>
      <c r="N170" s="7"/>
      <c r="Z170" s="1"/>
      <c r="AA170" s="1"/>
    </row>
    <row r="171" spans="1:27">
      <c r="A171" s="15" t="s">
        <v>128</v>
      </c>
      <c r="B171" s="16" t="s">
        <v>32</v>
      </c>
      <c r="C171" s="17">
        <f t="shared" si="27"/>
        <v>25</v>
      </c>
      <c r="D171" s="17">
        <f t="shared" si="28"/>
        <v>25</v>
      </c>
      <c r="E171" s="17">
        <f>SUM(F171+G171)</f>
        <v>25</v>
      </c>
      <c r="F171" s="16"/>
      <c r="G171" s="16">
        <v>25</v>
      </c>
      <c r="H171" s="17"/>
      <c r="I171" s="17"/>
      <c r="J171" s="17"/>
      <c r="K171" s="7"/>
      <c r="L171" s="1"/>
      <c r="N171" s="7"/>
      <c r="Z171" s="1"/>
      <c r="AA171" s="1"/>
    </row>
    <row r="172" spans="1:27">
      <c r="A172" s="20" t="s">
        <v>150</v>
      </c>
      <c r="B172" s="16" t="s">
        <v>33</v>
      </c>
      <c r="C172" s="17">
        <f t="shared" si="27"/>
        <v>50</v>
      </c>
      <c r="D172" s="17">
        <f t="shared" si="28"/>
        <v>50</v>
      </c>
      <c r="E172" s="17">
        <f>SUM(F172+G172)</f>
        <v>50</v>
      </c>
      <c r="F172" s="16"/>
      <c r="G172" s="16">
        <v>50</v>
      </c>
      <c r="H172" s="17"/>
      <c r="I172" s="17"/>
      <c r="J172" s="17"/>
      <c r="K172" s="7"/>
      <c r="L172" s="1"/>
      <c r="N172" s="7"/>
      <c r="Z172" s="1"/>
      <c r="AA172" s="1"/>
    </row>
    <row r="173" spans="1:27">
      <c r="A173" s="20" t="s">
        <v>129</v>
      </c>
      <c r="B173" s="16">
        <v>91610</v>
      </c>
      <c r="C173" s="17">
        <f t="shared" si="27"/>
        <v>60</v>
      </c>
      <c r="D173" s="17">
        <f t="shared" si="28"/>
        <v>60</v>
      </c>
      <c r="E173" s="17"/>
      <c r="F173" s="16"/>
      <c r="G173" s="16"/>
      <c r="H173" s="17">
        <f>SUM(I173+J173)</f>
        <v>60</v>
      </c>
      <c r="I173" s="17"/>
      <c r="J173" s="17">
        <v>60</v>
      </c>
      <c r="K173" s="7"/>
      <c r="L173" s="1"/>
      <c r="N173" s="7"/>
      <c r="Z173" s="1"/>
      <c r="AA173" s="1"/>
    </row>
    <row r="174" spans="1:27">
      <c r="A174" s="20"/>
      <c r="B174" s="16"/>
      <c r="C174" s="17"/>
      <c r="D174" s="17"/>
      <c r="E174" s="17"/>
      <c r="F174" s="16"/>
      <c r="G174" s="16"/>
      <c r="H174" s="17"/>
      <c r="I174" s="17"/>
      <c r="J174" s="17"/>
      <c r="K174" s="7"/>
      <c r="L174" s="1"/>
      <c r="N174" s="7"/>
      <c r="Z174" s="1"/>
      <c r="AA174" s="1"/>
    </row>
    <row r="175" spans="1:27" ht="12.75" customHeight="1">
      <c r="A175" s="15"/>
      <c r="B175" s="16"/>
      <c r="C175" s="17"/>
      <c r="D175" s="17"/>
      <c r="E175" s="17"/>
      <c r="F175" s="16"/>
      <c r="G175" s="16"/>
      <c r="H175" s="17"/>
      <c r="I175" s="17"/>
      <c r="J175" s="17"/>
      <c r="K175" s="7"/>
      <c r="L175" s="1"/>
      <c r="N175" s="7"/>
      <c r="Z175" s="1"/>
      <c r="AA175" s="1"/>
    </row>
    <row r="176" spans="1:27">
      <c r="A176" s="9" t="s">
        <v>151</v>
      </c>
      <c r="B176" s="26"/>
      <c r="C176" s="33">
        <f>SUM(C178+C193+C196)</f>
        <v>324</v>
      </c>
      <c r="D176" s="33">
        <f>SUM(D178+D193+D196)</f>
        <v>324</v>
      </c>
      <c r="E176" s="33">
        <f>SUM(E178+E193+E196)</f>
        <v>200</v>
      </c>
      <c r="F176" s="33">
        <f>SUM(F178+F193+F196)</f>
        <v>200</v>
      </c>
      <c r="G176" s="33"/>
      <c r="H176" s="33">
        <f>SUM(H178+H193+H196)</f>
        <v>124</v>
      </c>
      <c r="I176" s="33">
        <f>SUM(I178+I193+I196)</f>
        <v>119</v>
      </c>
      <c r="J176" s="33">
        <f>SUM(J178+J196)</f>
        <v>5</v>
      </c>
      <c r="K176" s="33"/>
      <c r="L176" s="33"/>
      <c r="M176" s="33">
        <f>SUM(M178+M196)</f>
        <v>10</v>
      </c>
      <c r="N176" s="7"/>
      <c r="Z176" s="1"/>
      <c r="AA176" s="1"/>
    </row>
    <row r="177" spans="1:27" ht="7.5" customHeight="1">
      <c r="A177" s="9"/>
      <c r="B177" s="26"/>
      <c r="C177" s="33"/>
      <c r="D177" s="33"/>
      <c r="E177" s="33"/>
      <c r="F177" s="33"/>
      <c r="G177" s="33"/>
      <c r="H177" s="33"/>
      <c r="I177" s="33"/>
      <c r="J177" s="33"/>
      <c r="K177" s="33"/>
      <c r="L177" s="1"/>
      <c r="M177" s="33"/>
      <c r="N177" s="7"/>
      <c r="Z177" s="1"/>
      <c r="AA177" s="1"/>
    </row>
    <row r="178" spans="1:27" ht="12.95" customHeight="1">
      <c r="A178" s="13" t="s">
        <v>152</v>
      </c>
      <c r="B178" s="19">
        <v>21</v>
      </c>
      <c r="C178" s="33">
        <f>SUM(C179:C191)</f>
        <v>302</v>
      </c>
      <c r="D178" s="33">
        <f>SUM(D179:D191)</f>
        <v>302</v>
      </c>
      <c r="E178" s="33">
        <f>SUM(E179:E191)</f>
        <v>188</v>
      </c>
      <c r="F178" s="33">
        <f>SUM(F179:F191)</f>
        <v>188</v>
      </c>
      <c r="G178" s="33"/>
      <c r="H178" s="33">
        <f>SUM(H179:H191)</f>
        <v>114</v>
      </c>
      <c r="I178" s="33">
        <f>SUM(I179:I191)</f>
        <v>109</v>
      </c>
      <c r="J178" s="33">
        <f>SUM(J179:J191)</f>
        <v>5</v>
      </c>
      <c r="K178" s="33"/>
      <c r="L178" s="33"/>
      <c r="M178" s="33">
        <f>SUM(M179:M191)</f>
        <v>9</v>
      </c>
      <c r="N178" s="7"/>
      <c r="Z178" s="1"/>
      <c r="AA178" s="1"/>
    </row>
    <row r="179" spans="1:27">
      <c r="A179" s="20" t="s">
        <v>43</v>
      </c>
      <c r="B179" s="16">
        <v>21210</v>
      </c>
      <c r="C179" s="17">
        <f>SUM(D179+L179)</f>
        <v>29</v>
      </c>
      <c r="D179" s="17">
        <f>SUM(E179+H179)</f>
        <v>29</v>
      </c>
      <c r="E179" s="17">
        <f>SUM(F179+G179)</f>
        <v>9</v>
      </c>
      <c r="F179" s="33">
        <v>9</v>
      </c>
      <c r="G179" s="33"/>
      <c r="H179" s="17">
        <f>SUM(I179+J179)</f>
        <v>20</v>
      </c>
      <c r="I179" s="33">
        <v>20</v>
      </c>
      <c r="J179" s="33"/>
      <c r="K179" s="33"/>
      <c r="L179" s="1"/>
      <c r="M179" s="33">
        <v>1</v>
      </c>
      <c r="N179" s="7"/>
      <c r="O179" s="20"/>
      <c r="P179" s="16"/>
      <c r="Q179" s="27"/>
      <c r="R179" s="27"/>
      <c r="S179" s="27"/>
      <c r="T179" s="20"/>
      <c r="U179" s="27"/>
      <c r="V179" s="20"/>
      <c r="W179" s="20"/>
      <c r="X179" s="20"/>
      <c r="Y179" s="20"/>
      <c r="Z179" s="20"/>
      <c r="AA179" s="27"/>
    </row>
    <row r="180" spans="1:27">
      <c r="A180" s="20" t="s">
        <v>54</v>
      </c>
      <c r="B180" s="16">
        <v>21310</v>
      </c>
      <c r="C180" s="17">
        <f t="shared" ref="C180:C185" si="29">SUM(D180+L180)</f>
        <v>14</v>
      </c>
      <c r="D180" s="17">
        <f t="shared" ref="D180:D185" si="30">SUM(E180+H180)</f>
        <v>14</v>
      </c>
      <c r="E180" s="17">
        <f t="shared" ref="E180:E185" si="31">SUM(F180+G180)</f>
        <v>9</v>
      </c>
      <c r="F180" s="33">
        <v>9</v>
      </c>
      <c r="G180" s="33"/>
      <c r="H180" s="17">
        <f>SUM(I180+J180)</f>
        <v>5</v>
      </c>
      <c r="I180" s="33">
        <v>5</v>
      </c>
      <c r="J180" s="33"/>
      <c r="K180" s="33"/>
      <c r="L180" s="1"/>
      <c r="M180" s="33">
        <v>1</v>
      </c>
      <c r="N180" s="7"/>
      <c r="O180" s="20"/>
      <c r="P180" s="16"/>
      <c r="Q180" s="27"/>
      <c r="R180" s="27"/>
      <c r="S180" s="27"/>
      <c r="T180" s="20"/>
      <c r="U180" s="27"/>
      <c r="V180" s="20"/>
      <c r="W180" s="20"/>
      <c r="X180" s="20"/>
      <c r="Y180" s="20"/>
      <c r="Z180" s="20"/>
      <c r="AA180" s="27"/>
    </row>
    <row r="181" spans="1:27">
      <c r="A181" s="20" t="s">
        <v>55</v>
      </c>
      <c r="B181" s="16">
        <v>21320</v>
      </c>
      <c r="C181" s="17">
        <f t="shared" si="29"/>
        <v>28</v>
      </c>
      <c r="D181" s="17">
        <f t="shared" si="30"/>
        <v>28</v>
      </c>
      <c r="E181" s="17">
        <f t="shared" si="31"/>
        <v>10</v>
      </c>
      <c r="F181" s="33">
        <v>10</v>
      </c>
      <c r="G181" s="33"/>
      <c r="H181" s="17">
        <f>SUM(I181+J181)</f>
        <v>18</v>
      </c>
      <c r="I181" s="33">
        <v>13</v>
      </c>
      <c r="J181" s="33">
        <v>5</v>
      </c>
      <c r="K181" s="33"/>
      <c r="L181" s="1"/>
      <c r="M181" s="33">
        <v>1</v>
      </c>
      <c r="N181" s="7"/>
      <c r="O181" s="20"/>
      <c r="P181" s="16"/>
      <c r="Q181" s="27"/>
      <c r="R181" s="27"/>
      <c r="S181" s="27"/>
      <c r="T181" s="20"/>
      <c r="U181" s="27"/>
      <c r="V181" s="20"/>
      <c r="W181" s="20"/>
      <c r="X181" s="20"/>
      <c r="Y181" s="20"/>
      <c r="Z181" s="20"/>
      <c r="AA181" s="27"/>
    </row>
    <row r="182" spans="1:27">
      <c r="A182" s="20" t="s">
        <v>161</v>
      </c>
      <c r="B182" s="16">
        <v>21410</v>
      </c>
      <c r="C182" s="17">
        <f>SUM(D182+L182)</f>
        <v>4</v>
      </c>
      <c r="D182" s="17">
        <f>SUM(E182+H182)</f>
        <v>4</v>
      </c>
      <c r="E182" s="17">
        <f>SUM(F182+G182)</f>
        <v>4</v>
      </c>
      <c r="F182" s="33">
        <v>4</v>
      </c>
      <c r="G182" s="33"/>
      <c r="H182" s="17"/>
      <c r="I182" s="33"/>
      <c r="J182" s="33"/>
      <c r="K182" s="33"/>
      <c r="L182" s="1"/>
      <c r="M182" s="33"/>
      <c r="N182" s="7"/>
      <c r="O182" s="20"/>
      <c r="P182" s="16"/>
      <c r="Q182" s="27"/>
      <c r="R182" s="27"/>
      <c r="S182" s="27"/>
      <c r="T182" s="20"/>
      <c r="U182" s="27"/>
      <c r="V182" s="20"/>
      <c r="W182" s="20"/>
      <c r="X182" s="20"/>
      <c r="Y182" s="20"/>
      <c r="Z182" s="20"/>
      <c r="AA182" s="27"/>
    </row>
    <row r="183" spans="1:27">
      <c r="A183" s="20" t="s">
        <v>162</v>
      </c>
      <c r="B183" s="16">
        <v>21420</v>
      </c>
      <c r="C183" s="17">
        <f>SUM(D183+L183)</f>
        <v>5</v>
      </c>
      <c r="D183" s="17">
        <f>SUM(E183+H183)</f>
        <v>5</v>
      </c>
      <c r="E183" s="17">
        <f>SUM(F183+G183)</f>
        <v>5</v>
      </c>
      <c r="F183" s="33">
        <v>5</v>
      </c>
      <c r="G183" s="33"/>
      <c r="H183" s="17"/>
      <c r="I183" s="33"/>
      <c r="J183" s="33"/>
      <c r="K183" s="33"/>
      <c r="L183" s="1"/>
      <c r="M183" s="33"/>
      <c r="N183" s="7"/>
      <c r="O183" s="20"/>
      <c r="P183" s="16"/>
      <c r="Q183" s="27"/>
      <c r="R183" s="27"/>
      <c r="S183" s="27"/>
      <c r="T183" s="20"/>
      <c r="U183" s="27"/>
      <c r="V183" s="20"/>
      <c r="W183" s="20"/>
      <c r="X183" s="20"/>
      <c r="Y183" s="20"/>
      <c r="Z183" s="20"/>
      <c r="AA183" s="27"/>
    </row>
    <row r="184" spans="1:27">
      <c r="A184" s="20" t="s">
        <v>182</v>
      </c>
      <c r="B184" s="16">
        <v>21430</v>
      </c>
      <c r="C184" s="17">
        <f>SUM(D184+L184)</f>
        <v>12</v>
      </c>
      <c r="D184" s="17">
        <f>SUM(E184+H184)</f>
        <v>12</v>
      </c>
      <c r="E184" s="17">
        <f>SUM(F184+G184)</f>
        <v>12</v>
      </c>
      <c r="F184" s="33">
        <v>12</v>
      </c>
      <c r="G184" s="33"/>
      <c r="H184" s="17"/>
      <c r="I184" s="33"/>
      <c r="J184" s="33"/>
      <c r="K184" s="33"/>
      <c r="L184" s="1"/>
      <c r="M184" s="33"/>
      <c r="N184" s="7"/>
      <c r="O184" s="20"/>
      <c r="P184" s="16"/>
      <c r="Q184" s="27"/>
      <c r="R184" s="27"/>
      <c r="S184" s="27"/>
      <c r="T184" s="20"/>
      <c r="U184" s="27"/>
      <c r="V184" s="20"/>
      <c r="W184" s="20"/>
      <c r="X184" s="20"/>
      <c r="Y184" s="20"/>
      <c r="Z184" s="20"/>
      <c r="AA184" s="27"/>
    </row>
    <row r="185" spans="1:27">
      <c r="A185" s="20" t="s">
        <v>153</v>
      </c>
      <c r="B185" s="16">
        <v>21510</v>
      </c>
      <c r="C185" s="17">
        <f t="shared" si="29"/>
        <v>27</v>
      </c>
      <c r="D185" s="17">
        <f t="shared" si="30"/>
        <v>27</v>
      </c>
      <c r="E185" s="17">
        <f t="shared" si="31"/>
        <v>12</v>
      </c>
      <c r="F185" s="33">
        <v>12</v>
      </c>
      <c r="G185" s="33"/>
      <c r="H185" s="17">
        <f>SUM(I185+J185)</f>
        <v>15</v>
      </c>
      <c r="I185" s="33">
        <v>15</v>
      </c>
      <c r="J185" s="33"/>
      <c r="K185" s="33"/>
      <c r="L185" s="1"/>
      <c r="M185" s="33">
        <v>1</v>
      </c>
      <c r="N185" s="7"/>
      <c r="O185" s="20"/>
      <c r="P185" s="16"/>
      <c r="Q185" s="27"/>
      <c r="R185" s="27"/>
      <c r="S185" s="27"/>
      <c r="T185" s="20"/>
      <c r="U185" s="27"/>
      <c r="V185" s="20"/>
      <c r="W185" s="20"/>
      <c r="X185" s="20"/>
      <c r="Y185" s="20"/>
      <c r="Z185" s="20"/>
      <c r="AA185" s="27"/>
    </row>
    <row r="186" spans="1:27">
      <c r="A186" s="20" t="s">
        <v>154</v>
      </c>
      <c r="B186" s="16">
        <v>21520</v>
      </c>
      <c r="C186" s="17">
        <f t="shared" ref="C186:C191" si="32">SUM(D186+L186)</f>
        <v>97</v>
      </c>
      <c r="D186" s="17">
        <f t="shared" ref="D186:D191" si="33">SUM(E186+H186)</f>
        <v>97</v>
      </c>
      <c r="E186" s="17">
        <f t="shared" ref="E186:E191" si="34">SUM(F186+G186)</f>
        <v>71</v>
      </c>
      <c r="F186" s="33">
        <v>71</v>
      </c>
      <c r="G186" s="33"/>
      <c r="H186" s="17">
        <f>SUM(I186+J186)</f>
        <v>26</v>
      </c>
      <c r="I186" s="33">
        <v>26</v>
      </c>
      <c r="J186" s="33"/>
      <c r="K186" s="33"/>
      <c r="L186" s="1"/>
      <c r="M186" s="33">
        <v>4</v>
      </c>
      <c r="Q186" s="27"/>
      <c r="R186" s="27"/>
      <c r="S186" s="27"/>
      <c r="T186" s="20"/>
      <c r="U186" s="27"/>
      <c r="V186" s="20"/>
      <c r="W186" s="20"/>
      <c r="X186" s="20"/>
      <c r="Y186" s="20"/>
      <c r="Z186" s="20"/>
      <c r="AA186" s="27"/>
    </row>
    <row r="187" spans="1:27">
      <c r="A187" s="20" t="s">
        <v>160</v>
      </c>
      <c r="B187" s="16">
        <v>21540</v>
      </c>
      <c r="C187" s="17">
        <f t="shared" si="32"/>
        <v>13</v>
      </c>
      <c r="D187" s="17">
        <f t="shared" si="33"/>
        <v>13</v>
      </c>
      <c r="E187" s="17">
        <f t="shared" si="34"/>
        <v>13</v>
      </c>
      <c r="F187" s="33">
        <v>13</v>
      </c>
      <c r="G187" s="33"/>
      <c r="H187" s="17"/>
      <c r="I187" s="33"/>
      <c r="J187" s="33"/>
      <c r="K187" s="33"/>
      <c r="L187" s="1"/>
      <c r="M187" s="33"/>
      <c r="Q187" s="27"/>
      <c r="R187" s="27"/>
      <c r="S187" s="27"/>
      <c r="T187" s="20"/>
      <c r="U187" s="27"/>
      <c r="V187" s="20"/>
      <c r="W187" s="20"/>
      <c r="X187" s="20"/>
      <c r="Y187" s="20"/>
      <c r="Z187" s="20"/>
      <c r="AA187" s="27"/>
    </row>
    <row r="188" spans="1:27">
      <c r="A188" s="36" t="s">
        <v>159</v>
      </c>
      <c r="B188" s="16">
        <v>21560</v>
      </c>
      <c r="C188" s="17">
        <f t="shared" si="32"/>
        <v>3</v>
      </c>
      <c r="D188" s="17">
        <f t="shared" si="33"/>
        <v>3</v>
      </c>
      <c r="E188" s="17">
        <f t="shared" si="34"/>
        <v>3</v>
      </c>
      <c r="F188" s="33">
        <v>3</v>
      </c>
      <c r="G188" s="33"/>
      <c r="H188" s="17"/>
      <c r="I188" s="33"/>
      <c r="J188" s="33"/>
      <c r="K188" s="33"/>
      <c r="L188" s="1"/>
      <c r="M188" s="33"/>
      <c r="Q188" s="27"/>
      <c r="R188" s="27"/>
      <c r="S188" s="27"/>
      <c r="T188" s="20"/>
      <c r="U188" s="27"/>
      <c r="V188" s="20"/>
      <c r="W188" s="20"/>
      <c r="X188" s="20"/>
      <c r="Y188" s="20"/>
      <c r="Z188" s="20"/>
      <c r="AA188" s="27"/>
    </row>
    <row r="189" spans="1:27">
      <c r="A189" s="1" t="s">
        <v>183</v>
      </c>
      <c r="B189" s="16">
        <v>21570</v>
      </c>
      <c r="C189" s="17">
        <f t="shared" si="32"/>
        <v>12</v>
      </c>
      <c r="D189" s="17">
        <f t="shared" si="33"/>
        <v>12</v>
      </c>
      <c r="E189" s="17">
        <f t="shared" si="34"/>
        <v>12</v>
      </c>
      <c r="F189" s="33">
        <v>12</v>
      </c>
      <c r="G189" s="33"/>
      <c r="H189" s="17"/>
      <c r="I189" s="33"/>
      <c r="J189" s="33"/>
      <c r="K189" s="33"/>
      <c r="L189" s="1"/>
      <c r="M189" s="33"/>
      <c r="Q189" s="27"/>
      <c r="R189" s="27"/>
      <c r="S189" s="27"/>
      <c r="T189" s="20"/>
      <c r="U189" s="27"/>
      <c r="V189" s="20"/>
      <c r="W189" s="20"/>
      <c r="X189" s="20"/>
      <c r="Y189" s="20"/>
      <c r="Z189" s="20"/>
      <c r="AA189" s="27"/>
    </row>
    <row r="190" spans="1:27">
      <c r="A190" s="36" t="s">
        <v>158</v>
      </c>
      <c r="B190" s="16">
        <v>21580</v>
      </c>
      <c r="C190" s="17">
        <f t="shared" si="32"/>
        <v>8</v>
      </c>
      <c r="D190" s="17">
        <f t="shared" si="33"/>
        <v>8</v>
      </c>
      <c r="E190" s="17">
        <f t="shared" si="34"/>
        <v>8</v>
      </c>
      <c r="F190" s="33">
        <v>8</v>
      </c>
      <c r="G190" s="33"/>
      <c r="H190" s="17"/>
      <c r="I190" s="33"/>
      <c r="J190" s="33"/>
      <c r="K190" s="33"/>
      <c r="L190" s="1"/>
      <c r="M190" s="33"/>
      <c r="Q190" s="27"/>
      <c r="R190" s="27"/>
      <c r="S190" s="27"/>
      <c r="T190" s="20"/>
      <c r="U190" s="27"/>
      <c r="V190" s="20"/>
      <c r="W190" s="20"/>
      <c r="X190" s="20"/>
      <c r="Y190" s="20"/>
      <c r="Z190" s="20"/>
      <c r="AA190" s="27"/>
    </row>
    <row r="191" spans="1:27">
      <c r="A191" s="20" t="s">
        <v>44</v>
      </c>
      <c r="B191" s="16">
        <v>21590</v>
      </c>
      <c r="C191" s="17">
        <f t="shared" si="32"/>
        <v>50</v>
      </c>
      <c r="D191" s="17">
        <f t="shared" si="33"/>
        <v>50</v>
      </c>
      <c r="E191" s="17">
        <f t="shared" si="34"/>
        <v>20</v>
      </c>
      <c r="F191" s="33">
        <v>20</v>
      </c>
      <c r="G191" s="33"/>
      <c r="H191" s="17">
        <f>SUM(I191+J191)</f>
        <v>30</v>
      </c>
      <c r="I191" s="33">
        <v>30</v>
      </c>
      <c r="J191" s="33"/>
      <c r="K191" s="33"/>
      <c r="L191" s="1"/>
      <c r="M191" s="33">
        <v>1</v>
      </c>
      <c r="Q191" s="27"/>
      <c r="R191" s="27"/>
      <c r="S191" s="27"/>
      <c r="T191" s="20"/>
      <c r="U191" s="27"/>
      <c r="V191" s="20"/>
      <c r="W191" s="20"/>
      <c r="X191" s="20"/>
      <c r="Y191" s="20"/>
      <c r="Z191" s="20"/>
      <c r="AA191" s="27"/>
    </row>
    <row r="192" spans="1:27">
      <c r="A192" s="20"/>
      <c r="B192" s="16"/>
      <c r="C192" s="17"/>
      <c r="D192" s="17"/>
      <c r="E192" s="17"/>
      <c r="F192" s="33"/>
      <c r="G192" s="33"/>
      <c r="H192" s="17"/>
      <c r="I192" s="33"/>
      <c r="J192" s="33"/>
      <c r="K192" s="33"/>
      <c r="L192" s="1"/>
      <c r="M192" s="33"/>
      <c r="N192" s="5"/>
      <c r="O192" s="5"/>
      <c r="P192" s="5"/>
      <c r="Q192" s="27"/>
      <c r="R192" s="27"/>
      <c r="S192" s="27"/>
      <c r="T192" s="20"/>
      <c r="U192" s="27"/>
      <c r="V192" s="20"/>
      <c r="W192" s="20"/>
      <c r="X192" s="20"/>
      <c r="Y192" s="20"/>
      <c r="Z192" s="20"/>
      <c r="AA192" s="27"/>
    </row>
    <row r="193" spans="1:27" s="29" customFormat="1">
      <c r="A193" s="22" t="s">
        <v>163</v>
      </c>
      <c r="B193" s="19">
        <v>32</v>
      </c>
      <c r="C193" s="26">
        <v>8</v>
      </c>
      <c r="D193" s="26">
        <v>8</v>
      </c>
      <c r="E193" s="26">
        <v>8</v>
      </c>
      <c r="F193" s="33">
        <v>8</v>
      </c>
      <c r="G193" s="33"/>
      <c r="H193" s="26"/>
      <c r="I193" s="33"/>
      <c r="J193" s="33"/>
      <c r="K193" s="33"/>
      <c r="L193" s="28"/>
      <c r="M193" s="33"/>
      <c r="Q193" s="30"/>
      <c r="R193" s="30"/>
      <c r="S193" s="30"/>
      <c r="T193" s="22"/>
      <c r="U193" s="30"/>
      <c r="V193" s="22"/>
      <c r="W193" s="22"/>
      <c r="X193" s="22"/>
      <c r="Y193" s="22"/>
      <c r="Z193" s="22"/>
      <c r="AA193" s="30"/>
    </row>
    <row r="194" spans="1:27" ht="25.5">
      <c r="A194" s="20" t="s">
        <v>164</v>
      </c>
      <c r="B194" s="16">
        <v>32210</v>
      </c>
      <c r="C194" s="17">
        <f>SUM(D194+L194)</f>
        <v>8</v>
      </c>
      <c r="D194" s="17">
        <f>SUM(E194+H194)</f>
        <v>8</v>
      </c>
      <c r="E194" s="17">
        <f>SUM(F194+G194)</f>
        <v>8</v>
      </c>
      <c r="F194" s="33">
        <v>8</v>
      </c>
      <c r="G194" s="33"/>
      <c r="H194" s="17"/>
      <c r="I194" s="33"/>
      <c r="J194" s="33"/>
      <c r="K194" s="33"/>
      <c r="L194" s="1"/>
      <c r="M194" s="33"/>
      <c r="Q194" s="27"/>
      <c r="R194" s="27"/>
      <c r="S194" s="27"/>
      <c r="T194" s="20"/>
      <c r="U194" s="27"/>
      <c r="V194" s="20"/>
      <c r="W194" s="20"/>
      <c r="X194" s="20"/>
      <c r="Y194" s="20"/>
      <c r="Z194" s="20"/>
      <c r="AA194" s="27"/>
    </row>
    <row r="195" spans="1:27">
      <c r="A195" s="20"/>
      <c r="B195" s="16"/>
      <c r="C195" s="17"/>
      <c r="D195" s="17"/>
      <c r="E195" s="17"/>
      <c r="F195" s="33"/>
      <c r="G195" s="33"/>
      <c r="H195" s="17"/>
      <c r="I195" s="33"/>
      <c r="J195" s="33"/>
      <c r="K195" s="33"/>
      <c r="L195" s="1"/>
      <c r="M195" s="33"/>
      <c r="N195" s="5"/>
      <c r="O195" s="5"/>
      <c r="P195" s="5"/>
      <c r="Q195" s="27"/>
      <c r="R195" s="27"/>
      <c r="S195" s="27"/>
      <c r="T195" s="20"/>
      <c r="U195" s="27"/>
      <c r="V195" s="20"/>
      <c r="W195" s="20"/>
      <c r="X195" s="20"/>
      <c r="Y195" s="20"/>
      <c r="Z195" s="20"/>
      <c r="AA195" s="27"/>
    </row>
    <row r="196" spans="1:27">
      <c r="A196" s="22" t="s">
        <v>146</v>
      </c>
      <c r="B196" s="19">
        <v>101</v>
      </c>
      <c r="C196" s="33">
        <f>SUM(C197)</f>
        <v>14</v>
      </c>
      <c r="D196" s="33">
        <f t="shared" ref="D196:M196" si="35">SUM(D197)</f>
        <v>14</v>
      </c>
      <c r="E196" s="33">
        <f t="shared" si="35"/>
        <v>4</v>
      </c>
      <c r="F196" s="33">
        <f t="shared" si="35"/>
        <v>4</v>
      </c>
      <c r="G196" s="33"/>
      <c r="H196" s="33">
        <f t="shared" si="35"/>
        <v>10</v>
      </c>
      <c r="I196" s="33">
        <f t="shared" si="35"/>
        <v>10</v>
      </c>
      <c r="J196" s="33"/>
      <c r="K196" s="33"/>
      <c r="L196" s="33"/>
      <c r="M196" s="33">
        <f t="shared" si="35"/>
        <v>1</v>
      </c>
      <c r="Q196" s="27"/>
      <c r="R196" s="27"/>
      <c r="S196" s="27"/>
      <c r="T196" s="20"/>
      <c r="U196" s="27"/>
      <c r="V196" s="20"/>
      <c r="W196" s="20"/>
      <c r="X196" s="20"/>
      <c r="Y196" s="20"/>
      <c r="Z196" s="20"/>
      <c r="AA196" s="27"/>
    </row>
    <row r="197" spans="1:27">
      <c r="A197" s="20" t="s">
        <v>134</v>
      </c>
      <c r="B197" s="16">
        <v>101510</v>
      </c>
      <c r="C197" s="17">
        <f>SUM(D197+L197)</f>
        <v>14</v>
      </c>
      <c r="D197" s="17">
        <f>SUM(E197+H197)</f>
        <v>14</v>
      </c>
      <c r="E197" s="17">
        <v>4</v>
      </c>
      <c r="F197" s="33">
        <v>4</v>
      </c>
      <c r="G197" s="33"/>
      <c r="H197" s="17">
        <f>SUM(I197+J197)</f>
        <v>10</v>
      </c>
      <c r="I197" s="33">
        <v>10</v>
      </c>
      <c r="J197" s="33"/>
      <c r="K197" s="33"/>
      <c r="L197" s="1"/>
      <c r="M197" s="33">
        <v>1</v>
      </c>
      <c r="Q197" s="27"/>
      <c r="R197" s="27"/>
      <c r="S197" s="27"/>
      <c r="T197" s="20"/>
      <c r="U197" s="27"/>
      <c r="V197" s="20"/>
      <c r="W197" s="20"/>
      <c r="X197" s="20"/>
      <c r="Y197" s="20"/>
      <c r="Z197" s="20"/>
      <c r="AA197" s="27"/>
    </row>
    <row r="198" spans="1:27">
      <c r="A198" s="20"/>
      <c r="B198" s="16"/>
      <c r="C198" s="17"/>
      <c r="D198" s="17"/>
      <c r="E198" s="17"/>
      <c r="F198" s="33"/>
      <c r="G198" s="33"/>
      <c r="H198" s="17"/>
      <c r="I198" s="33"/>
      <c r="J198" s="33"/>
      <c r="K198" s="33"/>
      <c r="L198" s="1"/>
      <c r="M198" s="33"/>
      <c r="Q198" s="27"/>
      <c r="R198" s="27"/>
      <c r="S198" s="27"/>
      <c r="T198" s="20"/>
      <c r="U198" s="27"/>
      <c r="V198" s="20"/>
      <c r="W198" s="20"/>
      <c r="X198" s="20"/>
      <c r="Y198" s="20"/>
      <c r="Z198" s="20"/>
      <c r="AA198" s="27"/>
    </row>
    <row r="199" spans="1:27">
      <c r="A199" s="20"/>
      <c r="B199" s="16"/>
      <c r="C199" s="17"/>
      <c r="D199" s="17"/>
      <c r="E199" s="17"/>
      <c r="F199" s="33"/>
      <c r="G199" s="33"/>
      <c r="H199" s="17"/>
      <c r="I199" s="33"/>
      <c r="J199" s="33"/>
      <c r="K199" s="33"/>
      <c r="L199" s="1"/>
      <c r="M199" s="33"/>
      <c r="Q199" s="27"/>
      <c r="R199" s="27"/>
      <c r="S199" s="27"/>
      <c r="T199" s="20"/>
      <c r="U199" s="27"/>
      <c r="V199" s="20"/>
      <c r="W199" s="20"/>
      <c r="X199" s="20"/>
      <c r="Y199" s="20"/>
      <c r="Z199" s="20"/>
      <c r="AA199" s="27"/>
    </row>
    <row r="200" spans="1:27">
      <c r="A200" s="12" t="s">
        <v>155</v>
      </c>
      <c r="B200" s="33"/>
      <c r="C200" s="33">
        <v>100</v>
      </c>
      <c r="D200" s="33">
        <f>SUM(D201)</f>
        <v>100</v>
      </c>
      <c r="E200" s="33">
        <f>SUM(E201)</f>
        <v>100</v>
      </c>
      <c r="F200" s="1"/>
      <c r="G200" s="33">
        <f>SUM(G201)</f>
        <v>100</v>
      </c>
      <c r="H200" s="33"/>
      <c r="I200" s="33"/>
      <c r="J200" s="33"/>
      <c r="K200" s="33"/>
      <c r="L200" s="33"/>
      <c r="M200" s="33"/>
      <c r="Q200" s="31"/>
    </row>
    <row r="201" spans="1:27" s="10" customFormat="1">
      <c r="A201" s="22" t="s">
        <v>156</v>
      </c>
      <c r="B201" s="19">
        <v>42</v>
      </c>
      <c r="C201" s="33">
        <v>100</v>
      </c>
      <c r="D201" s="33">
        <f>SUM(D202:D211)</f>
        <v>100</v>
      </c>
      <c r="E201" s="33">
        <f>SUM(E202:E211)</f>
        <v>100</v>
      </c>
      <c r="F201" s="1"/>
      <c r="G201" s="33">
        <f>SUM(G202:G211)</f>
        <v>100</v>
      </c>
      <c r="H201" s="33"/>
      <c r="I201" s="33"/>
      <c r="J201" s="33"/>
      <c r="K201" s="33"/>
      <c r="L201" s="33"/>
      <c r="M201" s="33"/>
      <c r="N201" s="1"/>
      <c r="O201" s="1"/>
      <c r="P201" s="1"/>
      <c r="Q201" s="31"/>
      <c r="S201" s="1"/>
      <c r="T201" s="1"/>
      <c r="U201" s="1"/>
      <c r="V201" s="1"/>
      <c r="W201" s="1"/>
      <c r="X201" s="1"/>
      <c r="Y201" s="1"/>
    </row>
    <row r="202" spans="1:27" s="10" customFormat="1">
      <c r="A202" s="15" t="s">
        <v>157</v>
      </c>
      <c r="B202" s="16">
        <v>42120</v>
      </c>
      <c r="C202" s="17">
        <f>SUM(D202+L202)</f>
        <v>100</v>
      </c>
      <c r="D202" s="17">
        <f>SUM(E202+H202)</f>
        <v>100</v>
      </c>
      <c r="E202" s="17">
        <f>SUM(F202+G202)</f>
        <v>100</v>
      </c>
      <c r="F202" s="16"/>
      <c r="G202" s="16">
        <v>100</v>
      </c>
      <c r="H202" s="17"/>
      <c r="I202" s="7"/>
      <c r="J202" s="7"/>
      <c r="K202" s="7"/>
      <c r="L202" s="7"/>
      <c r="M202" s="18"/>
      <c r="N202" s="1"/>
      <c r="O202" s="1"/>
      <c r="P202" s="1"/>
      <c r="S202" s="1"/>
      <c r="T202" s="1"/>
      <c r="U202" s="1"/>
      <c r="V202" s="1"/>
      <c r="W202" s="1"/>
      <c r="X202" s="1"/>
      <c r="Y202" s="1"/>
    </row>
    <row r="203" spans="1:27" s="10" customFormat="1">
      <c r="A203" s="15"/>
      <c r="B203" s="16"/>
      <c r="C203" s="17"/>
      <c r="D203" s="17"/>
      <c r="E203" s="17"/>
      <c r="F203" s="16"/>
      <c r="G203" s="16"/>
      <c r="H203" s="17"/>
      <c r="I203" s="7"/>
      <c r="J203" s="7"/>
      <c r="K203" s="7"/>
      <c r="L203" s="7"/>
      <c r="M203" s="18"/>
      <c r="N203" s="1"/>
      <c r="O203" s="1"/>
      <c r="P203" s="1"/>
      <c r="S203" s="1"/>
      <c r="T203" s="1"/>
      <c r="U203" s="1"/>
      <c r="V203" s="1"/>
      <c r="W203" s="1"/>
      <c r="X203" s="1"/>
      <c r="Y203" s="1"/>
    </row>
    <row r="204" spans="1:27">
      <c r="A204" s="35"/>
    </row>
    <row r="206" spans="1:27">
      <c r="A206" s="32" t="s">
        <v>186</v>
      </c>
    </row>
  </sheetData>
  <mergeCells count="22">
    <mergeCell ref="I1:M1"/>
    <mergeCell ref="A5:M5"/>
    <mergeCell ref="H11:H12"/>
    <mergeCell ref="A6:M6"/>
    <mergeCell ref="M9:M12"/>
    <mergeCell ref="L9:L12"/>
    <mergeCell ref="C9:C12"/>
    <mergeCell ref="D9:K9"/>
    <mergeCell ref="D10:D12"/>
    <mergeCell ref="E10:G10"/>
    <mergeCell ref="J2:M2"/>
    <mergeCell ref="E11:E12"/>
    <mergeCell ref="F11:G11"/>
    <mergeCell ref="I3:M3"/>
    <mergeCell ref="J4:M4"/>
    <mergeCell ref="K7:M7"/>
    <mergeCell ref="A17:B17"/>
    <mergeCell ref="K11:K12"/>
    <mergeCell ref="A9:A12"/>
    <mergeCell ref="B9:B12"/>
    <mergeCell ref="I11:J11"/>
    <mergeCell ref="H10:K10"/>
  </mergeCells>
  <phoneticPr fontId="0" type="noConversion"/>
  <pageMargins left="0.35433070900000002" right="0.25" top="0.143700787" bottom="0.143700787" header="6.4960630000000005E-2" footer="0.261811024"/>
  <pageSetup paperSize="9" orientation="landscape" useFirstPageNumber="1" verticalDpi="144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" width="10.57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Sheet1!Заголовки_для_печати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2016-07-08T06:41:29Z</cp:lastPrinted>
  <dcterms:created xsi:type="dcterms:W3CDTF">2001-02-27T13:52:15Z</dcterms:created>
  <dcterms:modified xsi:type="dcterms:W3CDTF">2016-11-05T09:08:03Z</dcterms:modified>
</cp:coreProperties>
</file>