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4880" windowHeight="12360" tabRatio="822" activeTab="0"/>
  </bookViews>
  <sheets>
    <sheet name="BPN mi. lei" sheetId="1" r:id="rId1"/>
    <sheet name="BPN % (PIB ) 2 " sheetId="2" r:id="rId2"/>
    <sheet name="BPN % total (2)" sheetId="3" r:id="rId3"/>
    <sheet name="BS mi. lei" sheetId="4" r:id="rId4"/>
    <sheet name="BS  %PIB (2)" sheetId="5" r:id="rId5"/>
    <sheet name="BS total (2)" sheetId="6" r:id="rId6"/>
    <sheet name="BL mil. lei" sheetId="7" r:id="rId7"/>
    <sheet name="BL %PIB (2)" sheetId="8" r:id="rId8"/>
    <sheet name="BL %Total  (2)" sheetId="9" r:id="rId9"/>
    <sheet name="BASS " sheetId="10" r:id="rId10"/>
    <sheet name="BASS %PIB  (2)" sheetId="11" r:id="rId11"/>
    <sheet name="BASS %Total  (2)" sheetId="12" r:id="rId12"/>
    <sheet name="FAOAM" sheetId="13" r:id="rId13"/>
    <sheet name="FAOAM  %PIB  (2)" sheetId="14" r:id="rId14"/>
    <sheet name="FAOAM  %Total  (2)" sheetId="15" r:id="rId15"/>
  </sheets>
  <definedNames>
    <definedName name="_xlnm._FilterDatabase" localSheetId="9" hidden="1">'BASS '!$A$5:$J$14</definedName>
    <definedName name="_xlnm._FilterDatabase" localSheetId="10" hidden="1">'BASS %PIB  (2)'!$A$5:$J$14</definedName>
    <definedName name="_xlnm._FilterDatabase" localSheetId="11" hidden="1">'BASS %Total  (2)'!$A$5:$J$14</definedName>
    <definedName name="_xlnm._FilterDatabase" localSheetId="7" hidden="1">'BL %PIB (2)'!$A$5:$J$33</definedName>
    <definedName name="_xlnm._FilterDatabase" localSheetId="8" hidden="1">'BL %Total  (2)'!$A$5:$J$33</definedName>
    <definedName name="_xlnm._FilterDatabase" localSheetId="6" hidden="1">'BL mil. lei'!$A$5:$J$33</definedName>
    <definedName name="_xlnm._FilterDatabase" localSheetId="1" hidden="1">'BPN % (PIB ) 2 '!$A$5:$J$42</definedName>
    <definedName name="_xlnm._FilterDatabase" localSheetId="2" hidden="1">'BPN % total (2)'!$A$5:$J$42</definedName>
    <definedName name="_xlnm._FilterDatabase" localSheetId="0" hidden="1">'BPN mi. lei'!$A$5:$J$42</definedName>
    <definedName name="_xlnm._FilterDatabase" localSheetId="4" hidden="1">'BS  %PIB (2)'!$A$5:$J$37</definedName>
    <definedName name="_xlnm._FilterDatabase" localSheetId="3" hidden="1">'BS mi. lei'!$A$5:$J$37</definedName>
    <definedName name="_xlnm._FilterDatabase" localSheetId="5" hidden="1">'BS total (2)'!$A$5:$J$37</definedName>
    <definedName name="_xlnm._FilterDatabase" localSheetId="12" hidden="1">'FAOAM'!$A$5:$J$12</definedName>
    <definedName name="_xlnm._FilterDatabase" localSheetId="13" hidden="1">'FAOAM  %PIB  (2)'!$A$5:$J$12</definedName>
    <definedName name="_xlnm._FilterDatabase" localSheetId="14" hidden="1">'FAOAM  %Total  (2)'!$A$5:$J$12</definedName>
    <definedName name="_xlnm.Print_Titles" localSheetId="9">'BASS '!$4:$4</definedName>
    <definedName name="_xlnm.Print_Titles" localSheetId="10">'BASS %PIB  (2)'!$4:$4</definedName>
    <definedName name="_xlnm.Print_Titles" localSheetId="11">'BASS %Total  (2)'!$4:$4</definedName>
    <definedName name="_xlnm.Print_Titles" localSheetId="7">'BL %PIB (2)'!$6:$6</definedName>
    <definedName name="_xlnm.Print_Titles" localSheetId="8">'BL %Total  (2)'!$6:$6</definedName>
    <definedName name="_xlnm.Print_Titles" localSheetId="6">'BL mil. lei'!$6:$6</definedName>
    <definedName name="_xlnm.Print_Titles" localSheetId="1">'BPN % (PIB ) 2 '!$6:$6</definedName>
    <definedName name="_xlnm.Print_Titles" localSheetId="2">'BPN % total (2)'!$6:$6</definedName>
    <definedName name="_xlnm.Print_Titles" localSheetId="0">'BPN mi. lei'!$6:$6</definedName>
    <definedName name="_xlnm.Print_Titles" localSheetId="4">'BS  %PIB (2)'!$6:$6</definedName>
    <definedName name="_xlnm.Print_Titles" localSheetId="3">'BS mi. lei'!$6:$6</definedName>
    <definedName name="_xlnm.Print_Titles" localSheetId="5">'BS total (2)'!$6:$6</definedName>
    <definedName name="_xlnm.Print_Titles" localSheetId="12">'FAOAM'!$4:$4</definedName>
    <definedName name="_xlnm.Print_Titles" localSheetId="13">'FAOAM  %PIB  (2)'!$4:$4</definedName>
    <definedName name="_xlnm.Print_Titles" localSheetId="14">'FAOAM  %Total  (2)'!$4:$4</definedName>
    <definedName name="_xlnm.Print_Area" localSheetId="9">'BASS '!$B$1:$N$48</definedName>
    <definedName name="_xlnm.Print_Area" localSheetId="10">'BASS %PIB  (2)'!$A$1:$N$37</definedName>
    <definedName name="_xlnm.Print_Area" localSheetId="11">'BASS %Total  (2)'!$B$1:$N$48</definedName>
    <definedName name="_xlnm.Print_Area" localSheetId="7">'BL %PIB (2)'!$A$1:$N$114</definedName>
    <definedName name="_xlnm.Print_Area" localSheetId="8">'BL %Total  (2)'!$A$1:$N$112</definedName>
    <definedName name="_xlnm.Print_Area" localSheetId="6">'BL mil. lei'!$A$1:$N$112</definedName>
    <definedName name="_xlnm.Print_Area" localSheetId="1">'BPN % (PIB ) 2 '!$A$1:$N$139</definedName>
    <definedName name="_xlnm.Print_Area" localSheetId="2">'BPN % total (2)'!$A$1:$N$138</definedName>
    <definedName name="_xlnm.Print_Area" localSheetId="0">'BPN mi. lei'!$A$1:$N$138</definedName>
    <definedName name="_xlnm.Print_Area" localSheetId="4">'BS  %PIB (2)'!$A$1:$N$150</definedName>
    <definedName name="_xlnm.Print_Area" localSheetId="3">'BS mi. lei'!$A$1:$N$149</definedName>
    <definedName name="_xlnm.Print_Area" localSheetId="5">'BS total (2)'!$A$1:$N$147</definedName>
    <definedName name="_xlnm.Print_Area" localSheetId="12">'FAOAM'!$B$1:$N$709</definedName>
    <definedName name="_xlnm.Print_Area" localSheetId="13">'FAOAM  %PIB  (2)'!$I$1:$N$710</definedName>
    <definedName name="_xlnm.Print_Area" localSheetId="14">'FAOAM  %Total  (2)'!$B$1:$N$709</definedName>
  </definedNames>
  <calcPr fullCalcOnLoad="1"/>
</workbook>
</file>

<file path=xl/sharedStrings.xml><?xml version="1.0" encoding="utf-8"?>
<sst xmlns="http://schemas.openxmlformats.org/spreadsheetml/2006/main" count="7688" uniqueCount="1080">
  <si>
    <t>Codul contului contabil</t>
  </si>
  <si>
    <t>1</t>
  </si>
  <si>
    <t/>
  </si>
  <si>
    <t>11</t>
  </si>
  <si>
    <t>111</t>
  </si>
  <si>
    <t>1111</t>
  </si>
  <si>
    <t>2</t>
  </si>
  <si>
    <t>3</t>
  </si>
  <si>
    <t>1112</t>
  </si>
  <si>
    <t>113</t>
  </si>
  <si>
    <t>1131</t>
  </si>
  <si>
    <t>4</t>
  </si>
  <si>
    <t>5</t>
  </si>
  <si>
    <t>1132</t>
  </si>
  <si>
    <t>11331</t>
  </si>
  <si>
    <t>114</t>
  </si>
  <si>
    <t>1141</t>
  </si>
  <si>
    <t>11411</t>
  </si>
  <si>
    <t>11412</t>
  </si>
  <si>
    <t>11413</t>
  </si>
  <si>
    <t>1142</t>
  </si>
  <si>
    <t>6</t>
  </si>
  <si>
    <t>9</t>
  </si>
  <si>
    <t>1144</t>
  </si>
  <si>
    <t>1145</t>
  </si>
  <si>
    <t>1146</t>
  </si>
  <si>
    <t>115</t>
  </si>
  <si>
    <t>12</t>
  </si>
  <si>
    <t>121</t>
  </si>
  <si>
    <t>1211</t>
  </si>
  <si>
    <t>1212</t>
  </si>
  <si>
    <t>1213</t>
  </si>
  <si>
    <t>122</t>
  </si>
  <si>
    <t>1221</t>
  </si>
  <si>
    <t>13</t>
  </si>
  <si>
    <t>1222</t>
  </si>
  <si>
    <t>131</t>
  </si>
  <si>
    <t>132</t>
  </si>
  <si>
    <t>14</t>
  </si>
  <si>
    <t>141</t>
  </si>
  <si>
    <t>142</t>
  </si>
  <si>
    <t>143</t>
  </si>
  <si>
    <t>144</t>
  </si>
  <si>
    <t>145</t>
  </si>
  <si>
    <t>Tip/Clasă</t>
  </si>
  <si>
    <t xml:space="preserve">Categorie/Subclasă </t>
  </si>
  <si>
    <t xml:space="preserve">Capitol/Grupă de conturi  </t>
  </si>
  <si>
    <t xml:space="preserve">Articol/Cont </t>
  </si>
  <si>
    <t xml:space="preserve">Alineat/Subcont de nivelul I </t>
  </si>
  <si>
    <t xml:space="preserve">Element/Subcont de nivelul II </t>
  </si>
  <si>
    <t xml:space="preserve">ACTIVE FINANCIARE  </t>
  </si>
  <si>
    <t>41</t>
  </si>
  <si>
    <t>CREANŢE INTERNE</t>
  </si>
  <si>
    <t>413</t>
  </si>
  <si>
    <t>Valori mobiliare de stat (cu excepţia acţiunilor) procurate pe piaţa primară</t>
  </si>
  <si>
    <t>4131</t>
  </si>
  <si>
    <t>41311</t>
  </si>
  <si>
    <t>Procurarea valorilor mobiliare de stat pe piaţa primară</t>
  </si>
  <si>
    <t>413110</t>
  </si>
  <si>
    <t>41312</t>
  </si>
  <si>
    <t>Vînzarea valorilor mobiliare de stat procurate pe piaţa primară</t>
  </si>
  <si>
    <t>413120</t>
  </si>
  <si>
    <t>4132</t>
  </si>
  <si>
    <t>Valori mobiliare de stat convertite</t>
  </si>
  <si>
    <t>41321</t>
  </si>
  <si>
    <t>Procurarea valorilor mobiliare de stat convertite</t>
  </si>
  <si>
    <t>413210</t>
  </si>
  <si>
    <t>41322</t>
  </si>
  <si>
    <t>Vînzarea valorilor mobiliare de stat convertite</t>
  </si>
  <si>
    <t>413220</t>
  </si>
  <si>
    <t>414</t>
  </si>
  <si>
    <t>Garanţii de stat interne</t>
  </si>
  <si>
    <t>4148</t>
  </si>
  <si>
    <t>41482</t>
  </si>
  <si>
    <t xml:space="preserve">Restabilirea mijloacelor bugetare dezafectate pentru onorarea  garanţiilor de stat pentru împrumuturile interne     </t>
  </si>
  <si>
    <t>414820</t>
  </si>
  <si>
    <t>415</t>
  </si>
  <si>
    <t xml:space="preserve">Acţiuni şi alte forme de participare în capital în interiorul ţării </t>
  </si>
  <si>
    <t>4151</t>
  </si>
  <si>
    <t>Majorarea volumului acţiunilor şi a cotei părţi în capitalul social în interiorul ţării</t>
  </si>
  <si>
    <t>41511</t>
  </si>
  <si>
    <t>Procurarea pachetelor de acţiuni</t>
  </si>
  <si>
    <t>415110</t>
  </si>
  <si>
    <t>41512</t>
  </si>
  <si>
    <t>Procurarea cotei părţi în capital social</t>
  </si>
  <si>
    <t>415120</t>
  </si>
  <si>
    <t>4152</t>
  </si>
  <si>
    <t>Micşorarea volumului acţiunilor şi a cotei părţi în capitalul social în interiorul ţării</t>
  </si>
  <si>
    <t>41521</t>
  </si>
  <si>
    <t>Vînzarea pachetului de acţiuni</t>
  </si>
  <si>
    <t>415210</t>
  </si>
  <si>
    <t>41522</t>
  </si>
  <si>
    <t>Vînzarea cotei părţi din capital social</t>
  </si>
  <si>
    <t>415220</t>
  </si>
  <si>
    <t>41523</t>
  </si>
  <si>
    <t>Vînzarea pachetului de acţiuni în rezultatul privatizării</t>
  </si>
  <si>
    <t>415230</t>
  </si>
  <si>
    <t>41524</t>
  </si>
  <si>
    <t>Vînzarea apartamentelor către cetăţeni</t>
  </si>
  <si>
    <t>415240</t>
  </si>
  <si>
    <t>418</t>
  </si>
  <si>
    <t>Alte creanţe interne ale bugetului</t>
  </si>
  <si>
    <t>4181</t>
  </si>
  <si>
    <t>41811</t>
  </si>
  <si>
    <t>Majorarea altor creanţe interne ale bugetului</t>
  </si>
  <si>
    <t>418110</t>
  </si>
  <si>
    <t>41812</t>
  </si>
  <si>
    <t>Micşorarea altor creanţe interne ale bugetului</t>
  </si>
  <si>
    <t>418120</t>
  </si>
  <si>
    <t>Alte creanţe ale instituţiilor bugetare</t>
  </si>
  <si>
    <t>Creanţe aferente decontărilor cu bugetul public naţional</t>
  </si>
  <si>
    <t>Creanţe aferente decontărilor pe impozite şi taxe</t>
  </si>
  <si>
    <t>Creanţe aferente decontărilor pe contribuţii de asigurări sociale de stat</t>
  </si>
  <si>
    <t>Creanţe aferente decontărilor pe prime de asigurare obligatorie de asistenţă medicală</t>
  </si>
  <si>
    <t>Alte creanţe aferente decontărilor cu bugetul public naţional</t>
  </si>
  <si>
    <t>Creanţe ale clienților</t>
  </si>
  <si>
    <t>Creanțe ale clienților din cadrul sistemului bugetar</t>
  </si>
  <si>
    <t>Creanțe ale clienților din afara sistemului bugetar</t>
  </si>
  <si>
    <t>Avansuri acordate</t>
  </si>
  <si>
    <t>Avansuri acordate instituţiilor din cadrul sistemului bugetar</t>
  </si>
  <si>
    <t>Avansuri acordate entităţilor din afara sistemului bugetar</t>
  </si>
  <si>
    <t>Avansuri acordate  entităţilor din afara sistemului bugetar</t>
  </si>
  <si>
    <t>Creanţe aferente decontărilor cu personalul privind remunerarea muncii</t>
  </si>
  <si>
    <t>Creanţe aferente decontărilor pentru remunerarea muncii</t>
  </si>
  <si>
    <t>Creanțe aferente decontărilor personalului privind impozitele</t>
  </si>
  <si>
    <t>Creanțe aferente decontărilor personalului privind contribuțiile individuale de asigurări sociale de stat</t>
  </si>
  <si>
    <t>Creanțe aferente decontărilor personalului privind primele de asigurare obligatorie de asistenţă medicală</t>
  </si>
  <si>
    <t>Creanţe aferente decontărilor cu membrii sindicatelor privind cotizaţiile de membru al sindicatului</t>
  </si>
  <si>
    <t>Creanţe aferente decontărilor privind virările fără numerar în baza contractelor de asigurare benevolă</t>
  </si>
  <si>
    <t xml:space="preserve">Creanţe aferente decontărilor privind titlurile executorii </t>
  </si>
  <si>
    <t>Alte creanţe aferente decontărilor personalului privind retribuirea muncii</t>
  </si>
  <si>
    <t>Creanţe aferente altor decontări cu personalul</t>
  </si>
  <si>
    <t>Creanţe aferente decontărilor cu titularii de avans</t>
  </si>
  <si>
    <t>Creanţe aferente decontărilor cu personalul privind recuperarea daunei materiale și lipsurilor</t>
  </si>
  <si>
    <t>Creanțe ale personalului privind alte operațiuni</t>
  </si>
  <si>
    <t>Creanţe aferente prestaţiilor sociale</t>
  </si>
  <si>
    <t>Creanţe aferente prestaţiilor de asigurări sociale</t>
  </si>
  <si>
    <t>Creanţe aferente prestaţiilor de asistenţă socială</t>
  </si>
  <si>
    <t>Creanţe aferente prestaţiilor sociale ale angajatorilor</t>
  </si>
  <si>
    <t>Creanţe ale distribuitorilor de prestaţii (CNAS)</t>
  </si>
  <si>
    <t>Creanţe privind bursele</t>
  </si>
  <si>
    <t>Creanţe privind bursele de studii studenţilor de peste hotarele Republicii Moldova</t>
  </si>
  <si>
    <t>Creanţe privind bursele de studii studenţilor autohtoni</t>
  </si>
  <si>
    <t>Creanţe privind bursele sociale studenţilor de peste hotarele Republicii Moldova</t>
  </si>
  <si>
    <t>Creanţe privind bursele sociale studenţilor autohtoni</t>
  </si>
  <si>
    <t>Creanţe privind alte plăţi asociate cu bursele</t>
  </si>
  <si>
    <t>Alte creanţe</t>
  </si>
  <si>
    <t>Cheltuieli anticipate</t>
  </si>
  <si>
    <t>42</t>
  </si>
  <si>
    <t>Diferența de curs valutar</t>
  </si>
  <si>
    <t>421</t>
  </si>
  <si>
    <t>Diferența de curs pozitivă</t>
  </si>
  <si>
    <t>4210</t>
  </si>
  <si>
    <t>42100</t>
  </si>
  <si>
    <t>421000</t>
  </si>
  <si>
    <t>422</t>
  </si>
  <si>
    <t>Diferența de curs negativă</t>
  </si>
  <si>
    <t>4220</t>
  </si>
  <si>
    <t>42200</t>
  </si>
  <si>
    <t>422000</t>
  </si>
  <si>
    <t>Diferența de curs pozitivă pentru mijloacele temporar intrate în posesia instituțiilor</t>
  </si>
  <si>
    <t>Diferența de curs negativă pentru mijloacele temporar intrate în posesia instituțiilor</t>
  </si>
  <si>
    <t>43</t>
  </si>
  <si>
    <t>MIJLOACE BĂNEŞTI</t>
  </si>
  <si>
    <t>Conturi curente în sistemul trezorerial</t>
  </si>
  <si>
    <t>Conturi curente în sistemul trezorerial în moneda naţională</t>
  </si>
  <si>
    <t>Conturi curente în sistemul trezorerial în valută străină</t>
  </si>
  <si>
    <t>Conturi curente în afara sistemului trezorerial</t>
  </si>
  <si>
    <t>Conturi curente în afara sistemului trezorerial în monedă naţională</t>
  </si>
  <si>
    <t>Conturi curente în afara sistemului trezorerial în valută străină</t>
  </si>
  <si>
    <t>433</t>
  </si>
  <si>
    <t>Depozite</t>
  </si>
  <si>
    <t>4331</t>
  </si>
  <si>
    <t>Depozite în Banca Naţională a Moldovei</t>
  </si>
  <si>
    <t>43311</t>
  </si>
  <si>
    <t>Depozite în Banca Naţională a Moldovei în monedă naţională</t>
  </si>
  <si>
    <t>433110</t>
  </si>
  <si>
    <t>43312</t>
  </si>
  <si>
    <t>Depozite în Banca Naţională a Moldovei  în valută străină</t>
  </si>
  <si>
    <t>433120</t>
  </si>
  <si>
    <t>4332</t>
  </si>
  <si>
    <t>Depozite în bănci comerciale</t>
  </si>
  <si>
    <t>43321</t>
  </si>
  <si>
    <t>Depozite în bănci comerciale în monedă naţională</t>
  </si>
  <si>
    <t>433210</t>
  </si>
  <si>
    <t>43322</t>
  </si>
  <si>
    <t>Depozite în bănci comerciale în valută străină</t>
  </si>
  <si>
    <t>433220</t>
  </si>
  <si>
    <t xml:space="preserve">Casa </t>
  </si>
  <si>
    <t>Casa în monedă naţională</t>
  </si>
  <si>
    <t>Casa în valută străină</t>
  </si>
  <si>
    <t>435</t>
  </si>
  <si>
    <t>Sume în drum</t>
  </si>
  <si>
    <t>4351</t>
  </si>
  <si>
    <t>Sume în drum în monedă naţională</t>
  </si>
  <si>
    <t>43510</t>
  </si>
  <si>
    <t>435100</t>
  </si>
  <si>
    <t>4352</t>
  </si>
  <si>
    <t>Sume în drum în valută străină</t>
  </si>
  <si>
    <t>43520</t>
  </si>
  <si>
    <t>435200</t>
  </si>
  <si>
    <t xml:space="preserve">Acreditive </t>
  </si>
  <si>
    <t>Acreditive în monedă naţională</t>
  </si>
  <si>
    <t>Acreditive în  valută străină</t>
  </si>
  <si>
    <t>Alte valori şi mijloace băneşti</t>
  </si>
  <si>
    <t>Timbre fiscale</t>
  </si>
  <si>
    <t>Tichete şi bilete de călătorie</t>
  </si>
  <si>
    <t>Bilete de tratament şi odihnă</t>
  </si>
  <si>
    <t>Tichete de masă</t>
  </si>
  <si>
    <t>Alte valori</t>
  </si>
  <si>
    <t>44</t>
  </si>
  <si>
    <t>CREDITE INTERNE ÎNTRE BUGETE</t>
  </si>
  <si>
    <t>441</t>
  </si>
  <si>
    <t>Credite între bugetul de stat și bugetele locale</t>
  </si>
  <si>
    <t>4411</t>
  </si>
  <si>
    <t>Credite între bugetul de stat și bugetele locale de nivelul II</t>
  </si>
  <si>
    <t>44111</t>
  </si>
  <si>
    <t>Acordarea creditelor între bugetul de stat și bugetele locale de nivelul II</t>
  </si>
  <si>
    <t>441110</t>
  </si>
  <si>
    <t>44112</t>
  </si>
  <si>
    <t>Rambursarea creditelor între bugetul de stat și bugetele locale de nivelul II</t>
  </si>
  <si>
    <t>441120</t>
  </si>
  <si>
    <t>4412</t>
  </si>
  <si>
    <t>Credite între bugetul de stat și bugetele locale de nivelul I</t>
  </si>
  <si>
    <t>44121</t>
  </si>
  <si>
    <t>Acordarea creditelor între bugetul de stat și bugetele locale de nivelul I</t>
  </si>
  <si>
    <t>441210</t>
  </si>
  <si>
    <t>44122</t>
  </si>
  <si>
    <t>Rambursarea creditelor între bugetul de stat și bugetele locale de nivelul I</t>
  </si>
  <si>
    <t>441220</t>
  </si>
  <si>
    <t>442</t>
  </si>
  <si>
    <t>Credite în cadrul Bugetului Consolidat Central</t>
  </si>
  <si>
    <t>4421</t>
  </si>
  <si>
    <t>Credite între bugetul de stat și bugetul asigurărilor sociale de stat</t>
  </si>
  <si>
    <t>44211</t>
  </si>
  <si>
    <t>Acordarea creditelor între bugetul de stat și bugetul asigurărilor sociale de stat</t>
  </si>
  <si>
    <t>442110</t>
  </si>
  <si>
    <t>44212</t>
  </si>
  <si>
    <t>Rambursarea creditelor între bugetul de stat și bugetul asigurărilor sociale de stat</t>
  </si>
  <si>
    <t>442120</t>
  </si>
  <si>
    <t>4422</t>
  </si>
  <si>
    <t>Credite între bugetul de stat și fondurile asigurării obligatorii de asistență medicală</t>
  </si>
  <si>
    <t>44221</t>
  </si>
  <si>
    <t>Acordarea creditelor între bugetul de stat și fondurile asigurării obligatorii de asistență medicală</t>
  </si>
  <si>
    <t>442210</t>
  </si>
  <si>
    <t>44222</t>
  </si>
  <si>
    <t>Rambursarea creditelor între bugetul de stat și fondurile asigurării obligatorii de asistență medicală</t>
  </si>
  <si>
    <t>442220</t>
  </si>
  <si>
    <t>4423</t>
  </si>
  <si>
    <t>Credite în cadrul bugetului de stat</t>
  </si>
  <si>
    <t>44231</t>
  </si>
  <si>
    <t>Acordarea creditelor în cadrul bugetului de stat</t>
  </si>
  <si>
    <t>442310</t>
  </si>
  <si>
    <t>44232</t>
  </si>
  <si>
    <t>Rambursarea creditelor în cadrul bugetului de stat</t>
  </si>
  <si>
    <t>442320</t>
  </si>
  <si>
    <t>443</t>
  </si>
  <si>
    <t>Credite între bugetele locale în cadrul unei unități administrativ-teritoriale</t>
  </si>
  <si>
    <t>4431</t>
  </si>
  <si>
    <t>Credite între bugetele locale de nivelul II și bugetele locale de nivelul I în cadrul unei unități administrativ-teritoriale</t>
  </si>
  <si>
    <t>44311</t>
  </si>
  <si>
    <t>Acordarea creditelor între bugetele locale de nivelul II și bugetele locale de nivelul I în cadrul unei unități administrativ-teritoriale</t>
  </si>
  <si>
    <t>443110</t>
  </si>
  <si>
    <t>44312</t>
  </si>
  <si>
    <t>Rambursarea creditelor între bugetele locale de nivelul II și bugetele locale de nivelul I în cadrul unei unități administrativ-teritoriale</t>
  </si>
  <si>
    <t>443120</t>
  </si>
  <si>
    <t>4432</t>
  </si>
  <si>
    <t>Credite primite în cadrul unui buget local de nivelul I</t>
  </si>
  <si>
    <t>44321</t>
  </si>
  <si>
    <t>Acordarea creditelor primite în cadrul unui buget local de nivelul I</t>
  </si>
  <si>
    <t>443210</t>
  </si>
  <si>
    <t>44322</t>
  </si>
  <si>
    <t>Rambursarea creditelor primite în cadrul unui buget local de nivelul I</t>
  </si>
  <si>
    <t>443220</t>
  </si>
  <si>
    <t>444</t>
  </si>
  <si>
    <t>Credite între bugetele locale a diferitor unități administrativ-teritoriale</t>
  </si>
  <si>
    <t>4441</t>
  </si>
  <si>
    <t>Credite între bugetele locale de nivelul II și bugetele locale de nivelul I între unități administrativ-teritoriale</t>
  </si>
  <si>
    <t>44411</t>
  </si>
  <si>
    <t>Acordarea creditelor între bugetele locale de nivelul II și bugetele locale de nivelul I între unități administrativ-teritoriale</t>
  </si>
  <si>
    <t>444110</t>
  </si>
  <si>
    <t>44412</t>
  </si>
  <si>
    <t>Rambursarea creditelor între bugetele locale de nivelul II și bugetele locale de nivelul I între unități administrativ-teritoriale</t>
  </si>
  <si>
    <t>444120</t>
  </si>
  <si>
    <t>4442</t>
  </si>
  <si>
    <t>Credite între bugetele locale de nivelul II între unități administrativ-teritoriale</t>
  </si>
  <si>
    <t>44421</t>
  </si>
  <si>
    <t>Acordarea creditelor între bugetele locale de nivelul II între unități administrativ-teritoriale</t>
  </si>
  <si>
    <t>444210</t>
  </si>
  <si>
    <t>44422</t>
  </si>
  <si>
    <t>Rambursarea creditelor între bugetele locale de nivelul II între unități administrativ-teritoriale</t>
  </si>
  <si>
    <t>444220</t>
  </si>
  <si>
    <t>4443</t>
  </si>
  <si>
    <t>Credite între bugetele locale de nivelul I între unități administrativ-teritoriale</t>
  </si>
  <si>
    <t>44431</t>
  </si>
  <si>
    <t>Acordarea creditelor între bugetele locale de nivelul I între unități administrativ-teritoriale</t>
  </si>
  <si>
    <t>444310</t>
  </si>
  <si>
    <t>44432</t>
  </si>
  <si>
    <t>Rambursarea creditelor între bugetele locale de nivelul I între unități administrativ-teritoriale</t>
  </si>
  <si>
    <t>444320</t>
  </si>
  <si>
    <t>45</t>
  </si>
  <si>
    <t>CREDITE INTERNE INSTITUȚIILOR NEFINANCIARE ȘI FINANCIARE</t>
  </si>
  <si>
    <t>451</t>
  </si>
  <si>
    <t>Credite instituțiilor nefinanciare</t>
  </si>
  <si>
    <t>4513</t>
  </si>
  <si>
    <t>45131</t>
  </si>
  <si>
    <t>Acordare creditelor instituțiilor nefinanciare</t>
  </si>
  <si>
    <t>451310</t>
  </si>
  <si>
    <t>45132</t>
  </si>
  <si>
    <t>Rambursarea creditelor instituțiilor nefinanciare</t>
  </si>
  <si>
    <t>451320</t>
  </si>
  <si>
    <t>452</t>
  </si>
  <si>
    <t>Credite instituțiilor financiare</t>
  </si>
  <si>
    <t>4524</t>
  </si>
  <si>
    <t>45241</t>
  </si>
  <si>
    <t>Acordare creditelor instituțiilor financiare</t>
  </si>
  <si>
    <t>452410</t>
  </si>
  <si>
    <t>45242</t>
  </si>
  <si>
    <t>Rambursarea creditelor instituțiilor financiare</t>
  </si>
  <si>
    <t>452420</t>
  </si>
  <si>
    <t>46</t>
  </si>
  <si>
    <t>ÎMPRUMUTURI RECREDITATE INTERNE ÎNTRE BUGETE</t>
  </si>
  <si>
    <t>461</t>
  </si>
  <si>
    <t>Împrumuturi recreditate între bugetul de stat și bugetele locale</t>
  </si>
  <si>
    <t>4611</t>
  </si>
  <si>
    <t>Împrumuturi recreditate între bugetul de stat și bugetele locale de nivelul II</t>
  </si>
  <si>
    <t>46111</t>
  </si>
  <si>
    <t>Acordarea împrumuturilor recreditate între bugetul de stat și bugetele locale de nivelul II</t>
  </si>
  <si>
    <t>461110</t>
  </si>
  <si>
    <t>46112</t>
  </si>
  <si>
    <t>Rambursarea împrumuturilor recreditate între bugetul de stat și bugetele locale de nivelul II</t>
  </si>
  <si>
    <t>461120</t>
  </si>
  <si>
    <t>4612</t>
  </si>
  <si>
    <t>Împrumuturi recreditate între bugetul de stat și bugetele locale de nivelul I</t>
  </si>
  <si>
    <t>46121</t>
  </si>
  <si>
    <t>Acordarea împrumuturilor recreditate între bugetul de stat și bugetele locale de nivelul I</t>
  </si>
  <si>
    <t>461210</t>
  </si>
  <si>
    <t>46122</t>
  </si>
  <si>
    <t>Rambursarea împrumuturilor recreditate între bugetul de stat și bugetele locale de nivelul I</t>
  </si>
  <si>
    <t>461220</t>
  </si>
  <si>
    <t>463</t>
  </si>
  <si>
    <t>Împrumuturi recreditate între bugetele locale în cadrul unei unități administrativ-teritoriale</t>
  </si>
  <si>
    <t>4631</t>
  </si>
  <si>
    <t>Împrumuturi recreditate între bugetele locale de nivelul II și bugetele locale de nivelul I în cadrul unei unități administrativ-teritoriale</t>
  </si>
  <si>
    <t>46311</t>
  </si>
  <si>
    <t>Acordarea împrumuturilor recreditate între bugetele locale de nivelul II și bugetele locale de nivelul I în cadrul unei unități administrativ-teritoriale</t>
  </si>
  <si>
    <t>463110</t>
  </si>
  <si>
    <t>46312</t>
  </si>
  <si>
    <t>Rambursarea împrumuturilor recreditate între bugetele locale de nivelul II și bugetele locale de nivelul I în cadrul unei unități administrativ-teritoriale</t>
  </si>
  <si>
    <t>463120</t>
  </si>
  <si>
    <t>4632</t>
  </si>
  <si>
    <t>Împrumuturi primite în cadrul unui buget local de nivelul I</t>
  </si>
  <si>
    <t>46321</t>
  </si>
  <si>
    <t>Acordare împrumuturilor primite în cadrul unui buget local de nivelul I</t>
  </si>
  <si>
    <t>463210</t>
  </si>
  <si>
    <t>46322</t>
  </si>
  <si>
    <t>Rambursarea împrumuturilor primite în cadrul unui buget local de nivelul I</t>
  </si>
  <si>
    <t>463220</t>
  </si>
  <si>
    <t>464</t>
  </si>
  <si>
    <t>Împrumuturi recreditate între bugetele locale a diferitor unități administrativ-teritoriale</t>
  </si>
  <si>
    <t>4641</t>
  </si>
  <si>
    <t>Împrumuturi recreditate între bugetele locale de nivelul II și bugetele locale de nivelul I între unități administrativ-teritoriale</t>
  </si>
  <si>
    <t>46411</t>
  </si>
  <si>
    <t>Acordarea împrumuturilor recreditate între bugetele locale de nivelul II și bugetele locale de nivelul I între unități administrativ-teritoriale</t>
  </si>
  <si>
    <t>464110</t>
  </si>
  <si>
    <t>46412</t>
  </si>
  <si>
    <t>Rambursarea împrumuturilor recreditate între bugetele locale de nivelul II și bugetele locale de nivelul I între unități administrativ-teritoriale</t>
  </si>
  <si>
    <t>464120</t>
  </si>
  <si>
    <t>4642</t>
  </si>
  <si>
    <t>Împrumuturi recreditate între bugetele locale de nivelul I între unități administrativ-teritoriale</t>
  </si>
  <si>
    <t>46421</t>
  </si>
  <si>
    <t>Acordarea împrumuturilor recreditate între bugetele locale de nivelul I între unități administrativ-teritoriale</t>
  </si>
  <si>
    <t>464210</t>
  </si>
  <si>
    <t>46422</t>
  </si>
  <si>
    <t>Rambursarea împrumuturilor recreditate între bugetele locale de nivelul I între unități administrativ-teritoriale</t>
  </si>
  <si>
    <t>464220</t>
  </si>
  <si>
    <t>4643</t>
  </si>
  <si>
    <t>Împrumuturi recreditate între bugetele locale de nivelul II între unități administrativ-teritoriale</t>
  </si>
  <si>
    <t>46431</t>
  </si>
  <si>
    <t>Acordarea împrumuturilor recreditate între bugetele locale de nivelul II între unități administrativ-teritoriale</t>
  </si>
  <si>
    <t>464310</t>
  </si>
  <si>
    <t>46432</t>
  </si>
  <si>
    <t>Rambursarea împrumuturilor recreditate între bugetele locale de nivelul II între unități administrativ-teritoriale</t>
  </si>
  <si>
    <t>464320</t>
  </si>
  <si>
    <t>47</t>
  </si>
  <si>
    <t>ÎMPRUMUTURI RECREDITATE INTERNE INSTITUȚIILOR NEFINANCIARE ȘI FINANCIARE</t>
  </si>
  <si>
    <t>471</t>
  </si>
  <si>
    <t>Împrumuturi recreditate instituțiilor nefinanciare</t>
  </si>
  <si>
    <t>4713</t>
  </si>
  <si>
    <t>47131</t>
  </si>
  <si>
    <t>Acordarea împrumuturilor recreditate instituțiilor nefinanciare</t>
  </si>
  <si>
    <t>471310</t>
  </si>
  <si>
    <t>47132</t>
  </si>
  <si>
    <t>Rambursarea împrumuturilor recreditate instituțiilor nefinanciare</t>
  </si>
  <si>
    <t>471320</t>
  </si>
  <si>
    <t>472</t>
  </si>
  <si>
    <t>Împrumuturi recreditate instituțiilor financiare</t>
  </si>
  <si>
    <t>4724</t>
  </si>
  <si>
    <t>47241</t>
  </si>
  <si>
    <t>Acordarea împrumuturilor recreditate instituțiilor financiare</t>
  </si>
  <si>
    <t>472410</t>
  </si>
  <si>
    <t>47242</t>
  </si>
  <si>
    <t>Rambursarea împrumuturilor recreditate instituțiilor financiare</t>
  </si>
  <si>
    <t>472420</t>
  </si>
  <si>
    <t>48</t>
  </si>
  <si>
    <t>CREANŢE EXTERNE</t>
  </si>
  <si>
    <t>483</t>
  </si>
  <si>
    <t>Valori mobiliare procurate pe piaţa externă</t>
  </si>
  <si>
    <t>4831</t>
  </si>
  <si>
    <t>Procurarea valorilor mobiliare pe piaţa externă</t>
  </si>
  <si>
    <t>48310</t>
  </si>
  <si>
    <t>483100</t>
  </si>
  <si>
    <t>4832</t>
  </si>
  <si>
    <t>Vînzarea valorilor mobiliare procurate pe piaţa externă</t>
  </si>
  <si>
    <t>48320</t>
  </si>
  <si>
    <t>483200</t>
  </si>
  <si>
    <t>484</t>
  </si>
  <si>
    <t>Garanţii externe</t>
  </si>
  <si>
    <t>4848</t>
  </si>
  <si>
    <t>Garanţii externe acordate</t>
  </si>
  <si>
    <t>48482</t>
  </si>
  <si>
    <t xml:space="preserve">Restabilirea mijloacelor bugetare dezafectate pentru onorarea garanţiilor de stat pentru împrumuturile externe    </t>
  </si>
  <si>
    <t>484820</t>
  </si>
  <si>
    <t>485</t>
  </si>
  <si>
    <t>Acţiuni şi alte forme de participare în capital peste hotare</t>
  </si>
  <si>
    <t>4851</t>
  </si>
  <si>
    <t>Majorarea volumului acţiunilor şi cotei de participare în capital peste hotare</t>
  </si>
  <si>
    <t>48510</t>
  </si>
  <si>
    <t>485100</t>
  </si>
  <si>
    <t>4852</t>
  </si>
  <si>
    <t>Micșorarea volumului acţiunilor şi cotei de participare în capital peste hotare</t>
  </si>
  <si>
    <t>48520</t>
  </si>
  <si>
    <t>485200</t>
  </si>
  <si>
    <t>488</t>
  </si>
  <si>
    <t>Alte creanţe externe ale bugetului</t>
  </si>
  <si>
    <t>4881</t>
  </si>
  <si>
    <t>Majorarea altor creanţe externe ale bugetului</t>
  </si>
  <si>
    <t>48810</t>
  </si>
  <si>
    <t>488100</t>
  </si>
  <si>
    <t>4882</t>
  </si>
  <si>
    <t>Micşorarea altor creanţe externe ale bugetului</t>
  </si>
  <si>
    <t>48820</t>
  </si>
  <si>
    <t>488200</t>
  </si>
  <si>
    <t>49</t>
  </si>
  <si>
    <t>CREDITE EXTERNE</t>
  </si>
  <si>
    <t>495</t>
  </si>
  <si>
    <t>Credite externe acordate</t>
  </si>
  <si>
    <t>4951</t>
  </si>
  <si>
    <t>Credite instituţiilor nefinanciare peste hotare</t>
  </si>
  <si>
    <t>49511</t>
  </si>
  <si>
    <t>Acordarea creditelor instituţiilor nefinanciare peste hotare</t>
  </si>
  <si>
    <t>495110</t>
  </si>
  <si>
    <t>49512</t>
  </si>
  <si>
    <t>Rambursarea creditelor acordate instituţiilor nefinanciare peste hotare</t>
  </si>
  <si>
    <t>495120</t>
  </si>
  <si>
    <t>4952</t>
  </si>
  <si>
    <t>Credite instituţiilor financiare peste hotare</t>
  </si>
  <si>
    <t>49521</t>
  </si>
  <si>
    <t>Acordarea creditelor instituţiilor financiare peste hotare</t>
  </si>
  <si>
    <t>495210</t>
  </si>
  <si>
    <t>49522</t>
  </si>
  <si>
    <t>Rambursarea creditelor acordate instituţiilor financiare peste hotare</t>
  </si>
  <si>
    <t>495220</t>
  </si>
  <si>
    <t>DATORII</t>
  </si>
  <si>
    <t>51</t>
  </si>
  <si>
    <t>DATORII INTERNE</t>
  </si>
  <si>
    <t>513</t>
  </si>
  <si>
    <t>Valori mobiliare de stat  cu excepţia acţiunilor</t>
  </si>
  <si>
    <t>5131</t>
  </si>
  <si>
    <t>Valori mobiliare de stat emise pe piaţa primară</t>
  </si>
  <si>
    <t>51311</t>
  </si>
  <si>
    <t>Vînzarea valorilor mobiliare de stat emise pe piaţa primară</t>
  </si>
  <si>
    <t>513110</t>
  </si>
  <si>
    <t>51312</t>
  </si>
  <si>
    <t>Răscumpărarea valorilor mobiliare de stat emise pe piaţa primară</t>
  </si>
  <si>
    <t>513120</t>
  </si>
  <si>
    <t>5132</t>
  </si>
  <si>
    <t>51321</t>
  </si>
  <si>
    <t>513210</t>
  </si>
  <si>
    <t>51322</t>
  </si>
  <si>
    <t>Răscumpărarea valorilor mobiliare de stat convertite</t>
  </si>
  <si>
    <t>513220</t>
  </si>
  <si>
    <t>5133</t>
  </si>
  <si>
    <t>Valori mobiliare de stat emise pentru majorarea capitalului social/acoperirea soldului debitar al fondului general de rezervă al Băncii Naţionale a Moldovei</t>
  </si>
  <si>
    <t>51331</t>
  </si>
  <si>
    <t>Vînzarea valorilor mobiliare de stat emise pentru majorarea capitalului social/acoperirea soldului debitar al fondului general de rezervă al Băncii Naţionale a Moldovei</t>
  </si>
  <si>
    <t>513310</t>
  </si>
  <si>
    <t>51332</t>
  </si>
  <si>
    <t>Răscumpărarea valorilor mobiliare de stat emise pentru majorarea capitalului social/acoperirea soldului debitar al fondului general de rezervă al Băncii Naţionale a Moldovei</t>
  </si>
  <si>
    <t>513320</t>
  </si>
  <si>
    <t>5134</t>
  </si>
  <si>
    <t>Valori mobiliare de stat emise pentru asigurarea stabilităţii financiare</t>
  </si>
  <si>
    <t>51341</t>
  </si>
  <si>
    <t>Vînzarea valorilor mobiliare de stat emise pentru asigurarea stabilităţii financiare</t>
  </si>
  <si>
    <t>513410</t>
  </si>
  <si>
    <t>51342</t>
  </si>
  <si>
    <t>Răscumpărarea valorilor mobiliare de stat emise pentru asigurarea stabilităţii financiare</t>
  </si>
  <si>
    <t>513420</t>
  </si>
  <si>
    <t>5135</t>
  </si>
  <si>
    <t>Valori mobiliare de stat emise în formă materializată</t>
  </si>
  <si>
    <t>51351</t>
  </si>
  <si>
    <t xml:space="preserve">Vînzarea valorilor mobiliare de stat emise în formă materializată </t>
  </si>
  <si>
    <t>513510</t>
  </si>
  <si>
    <t>51352</t>
  </si>
  <si>
    <t>Răscumpărarea valorilor mobiliare de stat emise în formă materializată</t>
  </si>
  <si>
    <t>513520</t>
  </si>
  <si>
    <t>514</t>
  </si>
  <si>
    <t>5141</t>
  </si>
  <si>
    <t>51412</t>
  </si>
  <si>
    <t>Dezafectarea mijloacelor bugetare pentru onorarea garanţiilor de stat pentru împrumuturi interne</t>
  </si>
  <si>
    <t>514120</t>
  </si>
  <si>
    <t>518</t>
  </si>
  <si>
    <t>Alte datorii interne ale bugetului</t>
  </si>
  <si>
    <t>Venituri calculate spre transfer altor nivele de buget ca rezultat al delimitării</t>
  </si>
  <si>
    <t>Încasarea veniturilor generalizatoare</t>
  </si>
  <si>
    <t>Încasarea veniturilor generalizatoare de la CNAS</t>
  </si>
  <si>
    <t>Încasarea veniturilor generalizatoare de la CNAM</t>
  </si>
  <si>
    <t>Încasarea veniturilor generalizatoare la bugetele locale ca rezultat al transferurilor efectuate</t>
  </si>
  <si>
    <t>5182</t>
  </si>
  <si>
    <t>Plata-garanţie de la drepturile de export-import</t>
  </si>
  <si>
    <t>51820</t>
  </si>
  <si>
    <t>518200</t>
  </si>
  <si>
    <t>5183</t>
  </si>
  <si>
    <t>Drepturile  de export-import achitate în avans</t>
  </si>
  <si>
    <t>51830</t>
  </si>
  <si>
    <t>518300</t>
  </si>
  <si>
    <t>Mijloace temporar intrate în posesia instituţiilor</t>
  </si>
  <si>
    <t>Garanţia pentru ofertă</t>
  </si>
  <si>
    <t>Garanţia de participare la privatizarea patrimoniului public</t>
  </si>
  <si>
    <t>Mijloace temporar intrate neidentificate ale instituțiilor</t>
  </si>
  <si>
    <t>Alte mijloace temporar intrate în posesia instituţiilor</t>
  </si>
  <si>
    <t>5185</t>
  </si>
  <si>
    <t>Contribuţiile fiscale ale agenţilor economici amplasaţi în localităţile din stînga Nistrului şi municipiul Bender</t>
  </si>
  <si>
    <t>51850</t>
  </si>
  <si>
    <t>518500</t>
  </si>
  <si>
    <t>5186</t>
  </si>
  <si>
    <t xml:space="preserve">Datoriile bugetului asigurărilor sociale de stat </t>
  </si>
  <si>
    <t>51861</t>
  </si>
  <si>
    <t>Plăţi capitalizate</t>
  </si>
  <si>
    <t>518610</t>
  </si>
  <si>
    <t>51862</t>
  </si>
  <si>
    <t>Datorii privind plata pensiilor şi indemnizaţiilor transferate în baza acordurilor bilaterale</t>
  </si>
  <si>
    <t>518620</t>
  </si>
  <si>
    <t>51863</t>
  </si>
  <si>
    <t>Datorii privind plata pensiilor de invaliditate în urma accidentelor de muncă sau boli profesionale în ordine de regres</t>
  </si>
  <si>
    <t>518630</t>
  </si>
  <si>
    <t>Mijloace bănești colectate la conturile bugetului de stat și virate la conturile altor bugete</t>
  </si>
  <si>
    <t>Mijloace bănești colectate la conturile bugetului de stat și virate la contul BASS</t>
  </si>
  <si>
    <t>Mijloace bănești colectate la conturile bugetului de stat și virate la contul FAOAM</t>
  </si>
  <si>
    <t>5188</t>
  </si>
  <si>
    <t>Dobînda încasată la bugetul de stat spre redistribuire</t>
  </si>
  <si>
    <t>51881</t>
  </si>
  <si>
    <t>Dobînda încasată spre redistribuire bugetului de stat</t>
  </si>
  <si>
    <t>518810</t>
  </si>
  <si>
    <t>51882</t>
  </si>
  <si>
    <t>Dobînda încasată spre redistribuire bugetului local</t>
  </si>
  <si>
    <t>518820</t>
  </si>
  <si>
    <t>51883</t>
  </si>
  <si>
    <t>Dobînda încasată spre redistribuire bugetului asigurărilor sociale de stat</t>
  </si>
  <si>
    <t>518830</t>
  </si>
  <si>
    <t>Dobînda încasată spre redistribuire bugetului fondurilor asigurărilor obligatorii de asistență medicală</t>
  </si>
  <si>
    <t>51889</t>
  </si>
  <si>
    <t>Dobînda încasată spre redistribuire altor entități</t>
  </si>
  <si>
    <t>518890</t>
  </si>
  <si>
    <t>Alte datorii ale instituțiilor bugetare</t>
  </si>
  <si>
    <t>Datorii faţă de bugetul public naţional (impozite, taxe şi contribuţii)</t>
  </si>
  <si>
    <t xml:space="preserve">Datorii pe impozite şi taxe </t>
  </si>
  <si>
    <t>Datorii pe contribuţii de asigurări sociale de stat</t>
  </si>
  <si>
    <t>Datorii pe prime de asigurare obligatorie de asistenţă medicală</t>
  </si>
  <si>
    <t>Alte datorii faţă de bugetul public naţional</t>
  </si>
  <si>
    <t>Datorii faţă de furnizori</t>
  </si>
  <si>
    <t>Datorii față de furnizori din sistemul bugetar</t>
  </si>
  <si>
    <t>Datorii față de furnizori din afara sistemului bugetar</t>
  </si>
  <si>
    <t>Avansuri primite</t>
  </si>
  <si>
    <t>Avansuri primite de la entităţi din sistemul bugetar</t>
  </si>
  <si>
    <t>Avansuri primite de la entităţi din afara sistemului bugetar</t>
  </si>
  <si>
    <t>Datorii aferente decontărilor cu personalul privind remunerarea muncii</t>
  </si>
  <si>
    <t>Datorii faţă de personal pentru remunerarea muncii</t>
  </si>
  <si>
    <t>Datorii aferente decontărilor personalului privind impozitele</t>
  </si>
  <si>
    <t>Datorii aferente decontărilor personalului privind contribuțiile individuale de asigurări sociale de stat</t>
  </si>
  <si>
    <t>Datorii aferente decontărilor personalului privind primele de asigurări medicale obligatorii</t>
  </si>
  <si>
    <t>Datorii aferente decontărilor cu membrii sindicatelor privind cotizaţiile de membru al sindicatului</t>
  </si>
  <si>
    <t>Datorii aferente decontărilor privind virările fără numerar în baza contractelor de asigurare benevolă</t>
  </si>
  <si>
    <t xml:space="preserve">Datorii aferente decontărilor privind titlurile executorii </t>
  </si>
  <si>
    <t xml:space="preserve">Datorii aferente decontărilor cu personalul privind deponenţii </t>
  </si>
  <si>
    <t>Alte datorii aferente decontărilor personalului privind remunerarea muncii</t>
  </si>
  <si>
    <t>Datorii aferente altor decontări cu personalul</t>
  </si>
  <si>
    <t>Datorii aferente decontărilor cu titularii de avans</t>
  </si>
  <si>
    <t>Datorii față de personal privind alte operațiuni</t>
  </si>
  <si>
    <t>Datorii aferente prestaţiilor sociale</t>
  </si>
  <si>
    <t>Datorii privind prestaţiile de asigurări sociale</t>
  </si>
  <si>
    <t>Datorii privind prestaţiile de asistenţă socială</t>
  </si>
  <si>
    <t>Datorii privind prestațiile sociale ale angajatorilor</t>
  </si>
  <si>
    <t>Datorii privind prestaţiile distribuitorilor (CNAS)</t>
  </si>
  <si>
    <t>Datorii privind bursele</t>
  </si>
  <si>
    <t>Datorii privind bursele de studii studenţilor de peste hotarele Republicii Moldova</t>
  </si>
  <si>
    <t>Datorii privind bursele de studii studenţilor autohtoni</t>
  </si>
  <si>
    <t>Datorii privind bursele sociale studenţilor de peste hotarele Republicii Moldova</t>
  </si>
  <si>
    <t>Datorii privind bursele sociale studenţilor autohtoni</t>
  </si>
  <si>
    <t>Alte plăţi asociate cu bursele</t>
  </si>
  <si>
    <t>Alte datorii</t>
  </si>
  <si>
    <t>Venituri anticipate</t>
  </si>
  <si>
    <t>54</t>
  </si>
  <si>
    <t>ÎMPRUMUTURI INTERNE ÎNTRE BUGETE</t>
  </si>
  <si>
    <t>541</t>
  </si>
  <si>
    <t>Împrumuturi între bugetul de stat și bugetele locale</t>
  </si>
  <si>
    <t>5411</t>
  </si>
  <si>
    <t>Împrumuturi între bugetul de stat și bugetele locale de nivelul II</t>
  </si>
  <si>
    <t>54111</t>
  </si>
  <si>
    <t>Primirea împrumutului între bugetul de stat și bugetele locale de nivelul II</t>
  </si>
  <si>
    <t>541110</t>
  </si>
  <si>
    <t>54112</t>
  </si>
  <si>
    <t>Rambursarea împrumutului între bugetul de stat și bugetele locale de nivelul II</t>
  </si>
  <si>
    <t>541120</t>
  </si>
  <si>
    <t>5412</t>
  </si>
  <si>
    <t>Împrumuturi între bugetul de stat și bugetele locale de nivelul I</t>
  </si>
  <si>
    <t>54121</t>
  </si>
  <si>
    <t>Primirea împrumutului între bugetul de stat și bugetele locale de nivelul I</t>
  </si>
  <si>
    <t>541210</t>
  </si>
  <si>
    <t>54122</t>
  </si>
  <si>
    <t>Rambursarea împrumutului între bugetul de stat și bugetele locale de nivelul I</t>
  </si>
  <si>
    <t>541220</t>
  </si>
  <si>
    <t>542</t>
  </si>
  <si>
    <t>Împrumuturi în cadrul Bugetului Consolidat Central</t>
  </si>
  <si>
    <t>5421</t>
  </si>
  <si>
    <t>Împrumuturi între bugetul de stat și bugetul asigurărilor sociale de stat</t>
  </si>
  <si>
    <t>54211</t>
  </si>
  <si>
    <t>Primirea împrumutului între bugetul de stat și bugetul asigurărilor sociale de stat</t>
  </si>
  <si>
    <t>542110</t>
  </si>
  <si>
    <t>54212</t>
  </si>
  <si>
    <t>Rambursarea împrumutului între bugetul de stat și bugetul asigurărilor sociale de stat</t>
  </si>
  <si>
    <t>542120</t>
  </si>
  <si>
    <t>5422</t>
  </si>
  <si>
    <t>Împrumuturi între bugetul de stat și fondurile asigurării obligatorii de asistență medicală</t>
  </si>
  <si>
    <t>54221</t>
  </si>
  <si>
    <t>Primirea împrumutului între bugetul de stat și fondurile asigurării obligatorii de asistență medicală</t>
  </si>
  <si>
    <t>542210</t>
  </si>
  <si>
    <t>54222</t>
  </si>
  <si>
    <t>Rambursarea împrumutului între bugetul de stat și fondurile asigurării obligatorii de asistență medicală</t>
  </si>
  <si>
    <t>542220</t>
  </si>
  <si>
    <t>5423</t>
  </si>
  <si>
    <t>Împrumuturi în cadrul bugetului de stat</t>
  </si>
  <si>
    <t>54231</t>
  </si>
  <si>
    <t>Primirea împrumutului în cadrul bugetului de stat</t>
  </si>
  <si>
    <t>542310</t>
  </si>
  <si>
    <t>54232</t>
  </si>
  <si>
    <t>Rambursarea împrumutului în cadrul bugetului de stat</t>
  </si>
  <si>
    <t>542320</t>
  </si>
  <si>
    <t>543</t>
  </si>
  <si>
    <t>Împrumuturi între bugetele locale în cadrul unei unități administrativ-teritoriale</t>
  </si>
  <si>
    <t>5431</t>
  </si>
  <si>
    <t>Împrumuturi între bugetele locale de nivelul II și bugetele locale de nivelul I în cadrul unei unități administrativ-teritoriale</t>
  </si>
  <si>
    <t>54311</t>
  </si>
  <si>
    <t>Primirea împrumutului între bugetele locale de nivelul II și bugetele locale de nivelul I în cadrul unei unități administrativ-teritoriale</t>
  </si>
  <si>
    <t>543110</t>
  </si>
  <si>
    <t>54312</t>
  </si>
  <si>
    <t>Rambursarea împrumutului între bugetele locale de nivelul II și bugetele locale de nivelul I în cadrul unei unități administrativ-teritoriale</t>
  </si>
  <si>
    <t>543120</t>
  </si>
  <si>
    <t>5432</t>
  </si>
  <si>
    <t>Împrumuturi în cadrul unui buget local de nivelul I</t>
  </si>
  <si>
    <t>54321</t>
  </si>
  <si>
    <t>Primirea împrumutului în cadrul unui buget local de nivelul I</t>
  </si>
  <si>
    <t>543210</t>
  </si>
  <si>
    <t>54322</t>
  </si>
  <si>
    <t>Rambursarea împrumutului în cadrul unui buget local de nivelul I</t>
  </si>
  <si>
    <t>543220</t>
  </si>
  <si>
    <t>544</t>
  </si>
  <si>
    <t>Împrumuturi între bugetele locale a diferitor unități administrativ-terotoriale</t>
  </si>
  <si>
    <t>5441</t>
  </si>
  <si>
    <t>Împrumuturi între bugetele locale de nivelul II și bugetele locale de nivelul I între unități administrativ-teritoriale</t>
  </si>
  <si>
    <t>54411</t>
  </si>
  <si>
    <t>Primirea împrumutului între bugetele locale de nivelul II și bugetele locale de nivelul I între unități administrativ-teritoriale</t>
  </si>
  <si>
    <t>544110</t>
  </si>
  <si>
    <t>54412</t>
  </si>
  <si>
    <t>Rambursarea împrumutului între bugetele locale de nivelul II și bugetele locale de nivelul I între unități administrativ-terotoriale</t>
  </si>
  <si>
    <t>544120</t>
  </si>
  <si>
    <t>Rambursarea împrumutului între bugetele locale de nivelul II și bugetele locale de nivelul I între unități administrativ-teritoriale</t>
  </si>
  <si>
    <t>5442</t>
  </si>
  <si>
    <t>Împrumuturi între bugetele locale de nivelul II între unități administrativ-teritoriale</t>
  </si>
  <si>
    <t>54421</t>
  </si>
  <si>
    <t>Primirea împrumutului între bugetele locale de nivelul II între unități administrativ-teritoriale</t>
  </si>
  <si>
    <t>544210</t>
  </si>
  <si>
    <t>54422</t>
  </si>
  <si>
    <t>Rambursarea împrumutului între bugetele locale de nivelul II între unități administrativ-teritoriale</t>
  </si>
  <si>
    <t>544220</t>
  </si>
  <si>
    <t>5443</t>
  </si>
  <si>
    <t>Împrumuturi între bugetele locale de nivelul I între unități administrativ-teritoriale</t>
  </si>
  <si>
    <t>54431</t>
  </si>
  <si>
    <t>Primirea împrumutului între bugetele locale de nivelul I între unități administrativ-teritoriale</t>
  </si>
  <si>
    <t>544310</t>
  </si>
  <si>
    <t>54432</t>
  </si>
  <si>
    <t>Rambursarea împrumutului între bugetele locale de nivelul I între unități administrativ-teritoriale</t>
  </si>
  <si>
    <t>544320</t>
  </si>
  <si>
    <t>55</t>
  </si>
  <si>
    <t>ÎMPRUMUTURI INTERNE DE LA INSTITUȚIILE NEFINANCIARE ȘI FINANCIARE</t>
  </si>
  <si>
    <t>551</t>
  </si>
  <si>
    <t>Împrumuturi interne de la instituțiile nefinanciare</t>
  </si>
  <si>
    <t>5511</t>
  </si>
  <si>
    <t>Împrumuturi de la instituțiile nefinanciare</t>
  </si>
  <si>
    <t>55111</t>
  </si>
  <si>
    <t>Primirea împrumutului de la instituțiile nefinanciare</t>
  </si>
  <si>
    <t>551110</t>
  </si>
  <si>
    <t>55112</t>
  </si>
  <si>
    <t>Rambursarea împrumutului instituțiilor nefinanciare</t>
  </si>
  <si>
    <t>551120</t>
  </si>
  <si>
    <t>552</t>
  </si>
  <si>
    <t>Împrumuturi interne de la instituțiile financiare</t>
  </si>
  <si>
    <t>5521</t>
  </si>
  <si>
    <t>Împrumuturi de la instituțiile financiare</t>
  </si>
  <si>
    <t>55211</t>
  </si>
  <si>
    <t>Primirea împrumutului de la instituțiile financiare</t>
  </si>
  <si>
    <t>552110</t>
  </si>
  <si>
    <t>55212</t>
  </si>
  <si>
    <t>Rambursarea împrumutului instituțiilor financiare</t>
  </si>
  <si>
    <t>552120</t>
  </si>
  <si>
    <t>553</t>
  </si>
  <si>
    <t>Împrumuturi de la Banca Națională a Moldovei cu garanția valorilor mobiliare de stat</t>
  </si>
  <si>
    <t>5531</t>
  </si>
  <si>
    <t>55311</t>
  </si>
  <si>
    <t>Primirea împrumuturilor de la Banca Națională a Moldovei cu garanția valorilor mobiliare de stat</t>
  </si>
  <si>
    <t>553110</t>
  </si>
  <si>
    <t>55312</t>
  </si>
  <si>
    <t>Rambursarea împrumuturilor de la Banca Națională a Moldovei cu garanția valorilor mobiliare de stat</t>
  </si>
  <si>
    <t>553120</t>
  </si>
  <si>
    <t>554</t>
  </si>
  <si>
    <t>Alte împrumuturi</t>
  </si>
  <si>
    <t>5541</t>
  </si>
  <si>
    <t>55411</t>
  </si>
  <si>
    <t xml:space="preserve">Primirea altor împrumuturi </t>
  </si>
  <si>
    <t>554110</t>
  </si>
  <si>
    <t>55412</t>
  </si>
  <si>
    <t xml:space="preserve">Rambursarea altor împrumuturi </t>
  </si>
  <si>
    <t>554120</t>
  </si>
  <si>
    <t>555</t>
  </si>
  <si>
    <t>Împrumuturi din disponibilul mijloacelor temporar intrate în posesia instituțiilor</t>
  </si>
  <si>
    <t>5551</t>
  </si>
  <si>
    <t>55511</t>
  </si>
  <si>
    <t>Primirea împrumutului din disponibilul mijloacelor temporar intrate în posesia instituțiilor</t>
  </si>
  <si>
    <t>555110</t>
  </si>
  <si>
    <t>55512</t>
  </si>
  <si>
    <t>Rambursarea împrumutului din disponibilul mijloacelor temporar intrate în posesia instituțiilor</t>
  </si>
  <si>
    <t>555120</t>
  </si>
  <si>
    <t>56</t>
  </si>
  <si>
    <t>561</t>
  </si>
  <si>
    <t>5611</t>
  </si>
  <si>
    <t>56111</t>
  </si>
  <si>
    <t>Primirea împrumutului recreditat între bugetul de stat și bugetele locale de nivelul II</t>
  </si>
  <si>
    <t>561110</t>
  </si>
  <si>
    <t>56112</t>
  </si>
  <si>
    <t>Rambursarea împrumutului recreditat între bugetul de stat și bugetele locale de nivelul II</t>
  </si>
  <si>
    <t>561120</t>
  </si>
  <si>
    <t>5612</t>
  </si>
  <si>
    <t>56121</t>
  </si>
  <si>
    <t>Primirea împrumutului recreditat între bugetul de stat și bugetele locale de nivelul I</t>
  </si>
  <si>
    <t>561210</t>
  </si>
  <si>
    <t>56122</t>
  </si>
  <si>
    <t>Rambursarea împrumutului recreditat între bugetul de stat și bugetele locale de nivelul I</t>
  </si>
  <si>
    <t>561220</t>
  </si>
  <si>
    <t>563</t>
  </si>
  <si>
    <t>5631</t>
  </si>
  <si>
    <t>56311</t>
  </si>
  <si>
    <t>Primirea împrumutului recreditat între bugetele locale de nivelul II și bugetele locale de nivelul I în cadrul unei unități administrativ-teritoriale</t>
  </si>
  <si>
    <t>563110</t>
  </si>
  <si>
    <t>56312</t>
  </si>
  <si>
    <t>Rambursarea împrumutului recreditat între bugetele locale de nivelul II și bugetele locale de nivelul I în cadrul unei unități administrativ-teritoriale</t>
  </si>
  <si>
    <t>563120</t>
  </si>
  <si>
    <t>5632</t>
  </si>
  <si>
    <t>56321</t>
  </si>
  <si>
    <t>563210</t>
  </si>
  <si>
    <t>56322</t>
  </si>
  <si>
    <t>563220</t>
  </si>
  <si>
    <t>Rambursarea împrumutului în cadrul unui buget local de nivelul II</t>
  </si>
  <si>
    <t>564</t>
  </si>
  <si>
    <t>5641</t>
  </si>
  <si>
    <t>56411</t>
  </si>
  <si>
    <t>Primirea împrumutului recreditat între bugetele locale de nivelul II și bugetele locale de nivelul I între unități administrativ-teritoriale</t>
  </si>
  <si>
    <t>564110</t>
  </si>
  <si>
    <t>56412</t>
  </si>
  <si>
    <t>Rambursarea împrumutului recreditat între bugetele locale de nivelul II și bugetele locale de nivelul I între unități administrativ-teritoriale</t>
  </si>
  <si>
    <t>564120</t>
  </si>
  <si>
    <t>5642</t>
  </si>
  <si>
    <t>56421</t>
  </si>
  <si>
    <t>Primirea împrumutului recreditat între bugetele locale de nivelul I între unități administrativ-teritoriale</t>
  </si>
  <si>
    <t>564210</t>
  </si>
  <si>
    <t>56422</t>
  </si>
  <si>
    <t>Rambursarea împrumutului recreditat între bugetele locale de nivelul I între unități administrativ-teritoriale</t>
  </si>
  <si>
    <t>564220</t>
  </si>
  <si>
    <t>5643</t>
  </si>
  <si>
    <t>56431</t>
  </si>
  <si>
    <t>Primirea împrumutului recreditat între bugetele locale de nivelul II între unități administrativ-teritoriale</t>
  </si>
  <si>
    <t>564310</t>
  </si>
  <si>
    <t>56432</t>
  </si>
  <si>
    <t>Rambursarea împrumutului recreditat între bugetele locale de nivelul II între unități administrativ-teritoriale</t>
  </si>
  <si>
    <t>564320</t>
  </si>
  <si>
    <t>57</t>
  </si>
  <si>
    <t>ÎMPRUMUTURI INTERNE RECREDITATE INSTITUȚIILOR NEFINANCIARE ȘI FINANCIARE</t>
  </si>
  <si>
    <t>571</t>
  </si>
  <si>
    <t>Împrumuturi interne recreditate instituțiilor nefinanciare</t>
  </si>
  <si>
    <t>5711</t>
  </si>
  <si>
    <t>57111</t>
  </si>
  <si>
    <t>Primirea împrumutului recreditat de la instituții nefinanciare</t>
  </si>
  <si>
    <t>571110</t>
  </si>
  <si>
    <t>57112</t>
  </si>
  <si>
    <t>Rambursarea împrumutului recreditat instituțiilor nefinanciare</t>
  </si>
  <si>
    <t>571120</t>
  </si>
  <si>
    <t>572</t>
  </si>
  <si>
    <t>5721</t>
  </si>
  <si>
    <t>57211</t>
  </si>
  <si>
    <t>Primirea împrumutului recreditat de la instituții financiare</t>
  </si>
  <si>
    <t>572110</t>
  </si>
  <si>
    <t>57212</t>
  </si>
  <si>
    <t>Rambursarea împrumutului recreditat instituțiilor financiare</t>
  </si>
  <si>
    <t>572120</t>
  </si>
  <si>
    <t>58</t>
  </si>
  <si>
    <t>DATORII  EXTERNE</t>
  </si>
  <si>
    <t>583</t>
  </si>
  <si>
    <t>Valori mobiliare de stat emise pe piaţa externă</t>
  </si>
  <si>
    <t>5831</t>
  </si>
  <si>
    <t>58311</t>
  </si>
  <si>
    <t>Emiterea valorilor mobiliare de stat pe piaţa externă</t>
  </si>
  <si>
    <t>583110</t>
  </si>
  <si>
    <t>58312</t>
  </si>
  <si>
    <t xml:space="preserve">Răscumpărarea valorilor mobiliare de stat emise pe piaţa externă </t>
  </si>
  <si>
    <t>583120</t>
  </si>
  <si>
    <t>584</t>
  </si>
  <si>
    <t xml:space="preserve">Garanții externe </t>
  </si>
  <si>
    <t>5848</t>
  </si>
  <si>
    <t>Garanții externe asumate</t>
  </si>
  <si>
    <t>58482</t>
  </si>
  <si>
    <t>Dezafectarea mijloacelor bugetare pentru onorarea garanțiilor de stat pentru împrumuturi de stat externe</t>
  </si>
  <si>
    <t>584820</t>
  </si>
  <si>
    <t>Dezafectarea mijloacelor bugetare pentru onorarea garanţiilor de stat pentru împrumuturi de stat externe</t>
  </si>
  <si>
    <t>588</t>
  </si>
  <si>
    <t>Alte datorii externe ale bugetului</t>
  </si>
  <si>
    <t>5881</t>
  </si>
  <si>
    <t>58811</t>
  </si>
  <si>
    <t xml:space="preserve">Formarea altor împrumuturi externe </t>
  </si>
  <si>
    <t>588110</t>
  </si>
  <si>
    <t>58812</t>
  </si>
  <si>
    <t xml:space="preserve">Stingerea altor împrumuturi externe </t>
  </si>
  <si>
    <t>588120</t>
  </si>
  <si>
    <t>59</t>
  </si>
  <si>
    <t>ÎMPRUMUTURI EXTERNE</t>
  </si>
  <si>
    <t>595</t>
  </si>
  <si>
    <t>Împrumuturi externe primite</t>
  </si>
  <si>
    <t>5951</t>
  </si>
  <si>
    <t>Împrumuturi externe de la alte state</t>
  </si>
  <si>
    <t>59511</t>
  </si>
  <si>
    <t>Primirea împrumuturilor externe de la alte state pentru susținere bugetară</t>
  </si>
  <si>
    <t>595110</t>
  </si>
  <si>
    <t>59512</t>
  </si>
  <si>
    <t>Rambursarea împrumutulurilor externe altor state</t>
  </si>
  <si>
    <t>595120</t>
  </si>
  <si>
    <t>5952</t>
  </si>
  <si>
    <t>Împrumuturi externe de la organizațiile financiare internaționale</t>
  </si>
  <si>
    <t>59521</t>
  </si>
  <si>
    <t>Primirea împrumutulurilor externe de la organizațiile financiare internaționale</t>
  </si>
  <si>
    <t>595210</t>
  </si>
  <si>
    <t>Primirea împrumutulurilot externe de la organizațiile financiare internaționale</t>
  </si>
  <si>
    <t>59522</t>
  </si>
  <si>
    <t>Rambursarea împrumutulurilor externe organizațiilor financiare internaționale</t>
  </si>
  <si>
    <t>595220</t>
  </si>
  <si>
    <t>5953</t>
  </si>
  <si>
    <t>Împrumuturi externe pentru proiecte finanțate din surse externe de la alte state</t>
  </si>
  <si>
    <t>59531</t>
  </si>
  <si>
    <t>Primirea împrumuturilor externe pentru proiecte finanțate din surse externe de la alte state</t>
  </si>
  <si>
    <t>595310</t>
  </si>
  <si>
    <t xml:space="preserve">Primirea împrumuturilor externe pentru proiecte finanțate din surse externe de la alte state </t>
  </si>
  <si>
    <t>Împrumuturi externe pentru proiecte finanțate din surse externe de la organizațiile financiare internaționale</t>
  </si>
  <si>
    <t>Primirea împrumuturilor externe pentru proiecte finanțate din surse externe de la organizațiile financiare internaționale</t>
  </si>
  <si>
    <t>Alte împrumuturi externe</t>
  </si>
  <si>
    <t>Primirea altor împrumuturi externe</t>
  </si>
  <si>
    <t>Rambursarea altor împrumuturi externe</t>
  </si>
  <si>
    <t>MODIFICAREA SOLDULUI DE MIJLOACE BĂNEŞTI</t>
  </si>
  <si>
    <t>91</t>
  </si>
  <si>
    <t>93</t>
  </si>
  <si>
    <t>930</t>
  </si>
  <si>
    <t>Sold de mijloace bănești la sfîrșitul perioadei</t>
  </si>
  <si>
    <t>9300</t>
  </si>
  <si>
    <t>93000</t>
  </si>
  <si>
    <t>930000</t>
  </si>
  <si>
    <t>IV. Surse de finantare, total (4+5+9)</t>
  </si>
  <si>
    <t>III. Sold bugetar (1-2)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</si>
  <si>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</si>
  <si>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</si>
  <si>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</si>
  <si>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</si>
  <si>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</si>
  <si>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</si>
  <si>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</si>
  <si>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</si>
  <si>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</si>
  <si>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</si>
  <si>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</si>
  <si>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</si>
  <si>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</si>
  <si>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</si>
  <si>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</si>
  <si>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</si>
  <si>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</si>
  <si>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</si>
  <si>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Sold de mijloace banesti la inceputul perioadei</t>
  </si>
  <si>
    <t>Sold de mijloace banesti la sfirsitul perioadei</t>
  </si>
  <si>
    <t xml:space="preserve">   Acţiuni şi alte forme de participare în capital în interiorul ţării </t>
  </si>
  <si>
    <t xml:space="preserve">   Primirea  împrumuturilor externe</t>
  </si>
  <si>
    <t xml:space="preserve">   Sold de mijloace banesti la inceputul perioadei</t>
  </si>
  <si>
    <t xml:space="preserve">   Sold de mijloace banesti la sfirsitul perioadei</t>
  </si>
  <si>
    <t xml:space="preserve">  Rambursarea împrumuturilor externe</t>
  </si>
  <si>
    <t>Estimarile Bugetelor Unitatilor Administrativ-teritoriale, 2016-2019</t>
  </si>
  <si>
    <t>I. ДОХОДЫ</t>
  </si>
  <si>
    <t>млн. леев</t>
  </si>
  <si>
    <t>Оценка</t>
  </si>
  <si>
    <t>Утверждено</t>
  </si>
  <si>
    <t>Наименование</t>
  </si>
  <si>
    <t xml:space="preserve">НАЛОГИ И СБОРЫ </t>
  </si>
  <si>
    <t xml:space="preserve">  НАЛОГИ НА ДОХОДЫ</t>
  </si>
  <si>
    <t xml:space="preserve">     Налог на доходы физических лиц </t>
  </si>
  <si>
    <t xml:space="preserve">    Налог на доходы юридических лиц </t>
  </si>
  <si>
    <t xml:space="preserve">НАЛОГИ НА СОБСТВЕННОСТЬ </t>
  </si>
  <si>
    <t xml:space="preserve">     Земельный налог</t>
  </si>
  <si>
    <t xml:space="preserve">     Налог на недвижимое имущество </t>
  </si>
  <si>
    <t xml:space="preserve">     Приватный налог</t>
  </si>
  <si>
    <t xml:space="preserve">     Поимущественный налог</t>
  </si>
  <si>
    <t xml:space="preserve"> НАЛОГИ И СБОРЫ НА ТОВАРЫ И УСЛУГИ  </t>
  </si>
  <si>
    <t xml:space="preserve">     Налог на добавленную стоимость </t>
  </si>
  <si>
    <t xml:space="preserve">      Налог на добавленную стоимость  на импортируемые товары  </t>
  </si>
  <si>
    <t xml:space="preserve">       Возврат налога на добавленную стоимость </t>
  </si>
  <si>
    <t xml:space="preserve"> Акцизы </t>
  </si>
  <si>
    <t xml:space="preserve">       Возврат акцизов  </t>
  </si>
  <si>
    <t xml:space="preserve">  Сборы за специфические услуги</t>
  </si>
  <si>
    <t xml:space="preserve"> Сборы и платежи за использование товаров и за осуществление некоторых видов деятельности  </t>
  </si>
  <si>
    <t xml:space="preserve"> Прочие сборы за товары и услуги</t>
  </si>
  <si>
    <t xml:space="preserve">        Сбор за пользование автомобильными дорогами</t>
  </si>
  <si>
    <t xml:space="preserve"> НАЛОГИ НА МЕЖДУНАРОДНУЮ ТОРГОВЛЮ И ВНЕШНИЕ ОПЕРАЦИИ</t>
  </si>
  <si>
    <t xml:space="preserve">ОТЧИСЛЕНИЯ И ВЗНОСЫ НА ОБЯЗАТЕЛЬНОЕ СТРАХОВАНИЕ  </t>
  </si>
  <si>
    <t xml:space="preserve">  ВЗНОСЫ ОБЯЗАТЕЛЬНОГО МЕДИЦИНСКОГО СТРАХОВАНИЯ</t>
  </si>
  <si>
    <t>ГРАНТЫ</t>
  </si>
  <si>
    <t xml:space="preserve">   ГРАНТЫ, ПОЛУЧЕННЫЕ ОТ ПРАВИТЕЛЬСТВ ИНОСТРАННЫХ ГОСУДАРСТВ</t>
  </si>
  <si>
    <t xml:space="preserve">   ГРАНТЫ, ПОЛУЧЕННЫЕ ОТ МЕЖДУНАРОДНЫХ ОРГАНИЗАЦИЙ</t>
  </si>
  <si>
    <t>ПРОЧИЕ ДОХОДЫ</t>
  </si>
  <si>
    <t xml:space="preserve">   ДОХОДЫ ОТ СОБСТВЕННОСТИ</t>
  </si>
  <si>
    <t xml:space="preserve">  ДОХОДЫ ОТ ПРОДАЖИ ТОВАРОВ И УСЛУГ</t>
  </si>
  <si>
    <t xml:space="preserve">  ШТРАФЫ И САНКЦИИ</t>
  </si>
  <si>
    <t xml:space="preserve">  ДОБРОВОЛЬНЫЕ ПОЖЕРТВОВАНИЯ</t>
  </si>
  <si>
    <t xml:space="preserve">   ПРОЧИЕ ДОХОДЫ</t>
  </si>
  <si>
    <t>II. РАСХОДЫ</t>
  </si>
  <si>
    <t>Текущие расходы</t>
  </si>
  <si>
    <t>Капитальные инвестиции</t>
  </si>
  <si>
    <t>III. Бюджетное сальдо (1-2)</t>
  </si>
  <si>
    <t>Государственные услуги общего назначения</t>
  </si>
  <si>
    <t>Национальная оборона</t>
  </si>
  <si>
    <t xml:space="preserve"> Общественный порядок</t>
  </si>
  <si>
    <t>Юстиция</t>
  </si>
  <si>
    <t>Пенитенциарные учреждения</t>
  </si>
  <si>
    <t>Общие экономические услуги</t>
  </si>
  <si>
    <t xml:space="preserve">Сельское хозяйство </t>
  </si>
  <si>
    <t>Энергетика</t>
  </si>
  <si>
    <t xml:space="preserve">Горнодобывающая промышленность, обрабатывающая промышленность и строительство </t>
  </si>
  <si>
    <t>Транспорт</t>
  </si>
  <si>
    <t>Связь</t>
  </si>
  <si>
    <t xml:space="preserve">Туризм </t>
  </si>
  <si>
    <t xml:space="preserve">Охрана окружающей среды </t>
  </si>
  <si>
    <t>Жилищно-коммунальное хозяйство</t>
  </si>
  <si>
    <t xml:space="preserve">Здравоохранение </t>
  </si>
  <si>
    <t xml:space="preserve">Образование </t>
  </si>
  <si>
    <t>Социальная защита</t>
  </si>
  <si>
    <t>Наука и инновации</t>
  </si>
  <si>
    <t>Молодежь и спорт</t>
  </si>
  <si>
    <t>Обслуживание долга</t>
  </si>
  <si>
    <t>IV. Источники финансирования, всего (4+5+9)</t>
  </si>
  <si>
    <t>ФИНАНСОВЫЕ АКТИВЫ</t>
  </si>
  <si>
    <t xml:space="preserve"> ВНУТРЕННИЕ ОБЯЗАТЕЛЬСТВА</t>
  </si>
  <si>
    <t xml:space="preserve">   Акции, другие формы участия в капитале внутри страны</t>
  </si>
  <si>
    <t xml:space="preserve">  Прочие внутренние бюджетные обязательства</t>
  </si>
  <si>
    <t>ДОЛГИ</t>
  </si>
  <si>
    <t>ВНУТРЕННИЕ ДОЛГИ</t>
  </si>
  <si>
    <t>ВНЕШНИЕ ДОЛГИ</t>
  </si>
  <si>
    <t xml:space="preserve">   Возврат  внешних займов</t>
  </si>
  <si>
    <t>ВНУТРЕННИЕ МЕЖБЮДЖЕТНЫЕ КРЕДИТЫ</t>
  </si>
  <si>
    <t>Внутренние кредиты для нефинансовых и финансовых учреждений</t>
  </si>
  <si>
    <t>Внутренние межбюджетные рекредитованные займы</t>
  </si>
  <si>
    <t xml:space="preserve">  Рекредитованные займы для нефинансовых учреждений</t>
  </si>
  <si>
    <t xml:space="preserve">  Рекредитованные займы для финансовых учреждений</t>
  </si>
  <si>
    <t>Внешние обязательства</t>
  </si>
  <si>
    <t xml:space="preserve">   Внешние гарантии</t>
  </si>
  <si>
    <t xml:space="preserve">   Полученные внешние займы </t>
  </si>
  <si>
    <t>Изменение баланса денежных средств</t>
  </si>
  <si>
    <t>доля в ВВП, %</t>
  </si>
  <si>
    <t>в том числе:</t>
  </si>
  <si>
    <t>трансферты ФОМС</t>
  </si>
  <si>
    <t>трансферты АТЕ</t>
  </si>
  <si>
    <t xml:space="preserve">  </t>
  </si>
  <si>
    <t>трансферты специального назначения</t>
  </si>
  <si>
    <t>доля в общей сумме, %</t>
  </si>
  <si>
    <t xml:space="preserve">Полученные трансферты между государственным бюджетом и местными бюджетами </t>
  </si>
  <si>
    <t xml:space="preserve">     трансферты общего назначения</t>
  </si>
  <si>
    <t xml:space="preserve">     трансферты специального назначения</t>
  </si>
  <si>
    <t xml:space="preserve">     трансферты из компенсационного фонда</t>
  </si>
  <si>
    <t>Взносы государственного обязательного социального страхования, перечисляемые  неработающими лицами</t>
  </si>
  <si>
    <t xml:space="preserve">Трансферты, полученные в рамках консолидированного центрального бюджета </t>
  </si>
  <si>
    <t xml:space="preserve">Полученные трансферты между государственным бюджетом и бюджетом государственного социального страхования  </t>
  </si>
  <si>
    <t xml:space="preserve">Полученные текущие трансферты  специального назначения между государственным бюджетом и бюджетом государственного социального страхования  </t>
  </si>
  <si>
    <t xml:space="preserve">Полученные текущие трансферты  общего назначения между государственным бюджетом и бюджетом государственного социального страхования  </t>
  </si>
  <si>
    <t>ВЗНОСЫ ОБЯЗАТЕЛЬНОГО МЕДИЦИНСКОГО СТРАХОВАНИЯ</t>
  </si>
  <si>
    <t xml:space="preserve">Взносы обязательного медицинского страхования, исчисленные в процентном отношении к заработной плате и другим выплатам, уплачиваемые работодателями и работниками </t>
  </si>
  <si>
    <t>Взносы обязательного медицинского страхования, исчисленные в фиксированной сумме, уплачиваемые физическими лицами с местом жительства или местом нахождения в Республике Молдова</t>
  </si>
  <si>
    <t>Полученные трансферты между государственным бюджетом и фондами обязательного медицинского страхования</t>
  </si>
  <si>
    <t>Полученные текущие трансферты специального назначения между государственным бюджетом и фондами обязательного медицинского страхования</t>
  </si>
  <si>
    <t>Полученные текущие трансферты  общего назначения между государственным бюджетом и фондами обязательного медицинского страхования</t>
  </si>
  <si>
    <t>Культура</t>
  </si>
  <si>
    <t xml:space="preserve">       Акцизы на товары, произведенные на территории Республики Молдова</t>
  </si>
  <si>
    <t xml:space="preserve">        Акцизы на импортируемые товары  </t>
  </si>
  <si>
    <t xml:space="preserve">   ВЗНОСЫ ОБЯЗАТЕЛЬНОГО ГОСУДАРСТВЕННОГО СОЦИАЛЬНОГО СТРАХОВАНИЯ </t>
  </si>
  <si>
    <t xml:space="preserve">       Налог на добавленную стоимость на товары и услуги, произведенные и оказанные на территории Республики Молдова</t>
  </si>
  <si>
    <t xml:space="preserve">       Акцизы на товары, произведенные на территории Республики Молдова </t>
  </si>
  <si>
    <t>трансферты БГСС</t>
  </si>
  <si>
    <t>в том числе: трансферты АТЕ</t>
  </si>
  <si>
    <t>трансферты общию назначения</t>
  </si>
  <si>
    <t>трансферты из компенсацищнного фонда</t>
  </si>
  <si>
    <t>трансферты из Республиканского фонда социальной поддержки населения</t>
  </si>
  <si>
    <t xml:space="preserve">     трансферты из Республиканского фонда социальной поддержки населения</t>
  </si>
  <si>
    <t xml:space="preserve">ВЗНОСЫ ОБЯЗАТЕЛЬНОГО ГОСУДАРСТВЕННОГО СОЦИАЛЬНОГО СТРАХОВАНИЯ </t>
  </si>
  <si>
    <t>Индивидуальные взносы обязательного государственного социального страхования</t>
  </si>
  <si>
    <t>Взносы обязательного государственного социального страхования, перечисляемые  неработающими лицами</t>
  </si>
  <si>
    <t xml:space="preserve">Взносы обязательного государственного социального страхования, перечисляемые работодателями </t>
  </si>
  <si>
    <t>Международные отношения</t>
  </si>
  <si>
    <t>Оценка Национального публичного бюджета, 2017-2019</t>
  </si>
  <si>
    <t xml:space="preserve">Код </t>
  </si>
  <si>
    <t>Оценка Государственного бюджета, 2017-2019</t>
  </si>
  <si>
    <t>Код</t>
  </si>
  <si>
    <t>в том числе трансферты в бюджет административно-территориальных единиц</t>
  </si>
  <si>
    <t>в том числе трансферты в фонды обязательного медицинского страхования</t>
  </si>
  <si>
    <t>в том числе трансферты в бюджет государственного социального страхования</t>
  </si>
  <si>
    <t>трансферты в бюджет административно-территориальных единиц</t>
  </si>
  <si>
    <t>трансферты в фонды обязательного медицинского страхования</t>
  </si>
  <si>
    <t>трансферты  в фонды государственного социального страхования</t>
  </si>
  <si>
    <t>трансферты из компенсационного фонда</t>
  </si>
  <si>
    <t>в том числе трансферты в фонды  обязательного медицинского страхования</t>
  </si>
  <si>
    <t>Валовой внутренний продукт, млн. леев, информационно</t>
  </si>
  <si>
    <t>ВНУТРЕННИЕИ КРЕДИТЫ ДЛЯ НЕФИНАНСОВЫХ И ФИНАНСОВЫХ УЧРЕЖДЕНИЙ</t>
  </si>
  <si>
    <t>ГОСУДАРСТВЕННЫЕ ЦЕННЫЕ БУМАГИ ЗА ИСКЛЮЧЕНИЕМ АКЦИЙ</t>
  </si>
  <si>
    <t>МЕЖБЮДЖЕТНЫЕ ЗАЙМЫ</t>
  </si>
  <si>
    <t>ВЕУТРЕННИЕ ЗАЙМЫ ОТ НЕФИНАНСОВЫХ И ФИНАНСОВЫХ УЧРЕЖДЕНИЙ</t>
  </si>
  <si>
    <t>ВНУТРЕННИЕ МЕЖБЮДЖЕТНЫЕ РЕКРЕДИТОВАННЫЕ ЗАЙМЫ</t>
  </si>
  <si>
    <t>ИЗМЕНЕНИЕ БАЛАНСА ДЕНЕЖНЫХ СРЕДСТВ</t>
  </si>
  <si>
    <t>трансферты  в фонды обязательного медицинского страхования</t>
  </si>
  <si>
    <t>трансферты в бюджет государственного социального страхования</t>
  </si>
  <si>
    <t>в том числе: трансферты в бюджет административно-территориальных единиц</t>
  </si>
  <si>
    <t xml:space="preserve"> ВНУТРЕННИЕ ОБЯЗв бюджет административно-территориальных единицЛЬСТВА</t>
  </si>
  <si>
    <t xml:space="preserve">  Прочие внутренние бюджетные обязв бюджет административно-территориальных единицльства</t>
  </si>
  <si>
    <t>Внешние обязв бюджет административно-территориальных единицльства</t>
  </si>
  <si>
    <t xml:space="preserve"> Сборы и плв бюджет административно-территориальных единицжи за использование товаров и за осуществление некоторых видов деятельности  </t>
  </si>
  <si>
    <t>ВНУТРЕННИЕ ЗАЙМЫ ОТ НЕФИНАНСОВЫХ И ФИНАНСОВЫХ УЧРЕЖДЕНИЙ</t>
  </si>
  <si>
    <t xml:space="preserve">ВНУТРЕННИЕ МЕЖБЮДЖЕТНЫЕ РЕКРЕДИТОВАННЫЕ ЗАЙМЫ </t>
  </si>
  <si>
    <r>
      <t>т</t>
    </r>
    <r>
      <rPr>
        <i/>
        <sz val="9"/>
        <rFont val="Calibri"/>
        <family val="2"/>
      </rPr>
      <t>рансферты в бюджет административно-территориных единиц</t>
    </r>
  </si>
  <si>
    <t>Оценка местных бюджетов, 2017-2019</t>
  </si>
  <si>
    <t>ТРАНСФЕРТЫ, ПОЛУЧЕННЫЕ В РАМКАХ НАЦИОНАЛЬНОГО ПУБЛИЧНОГО БЮДЖЕТА</t>
  </si>
  <si>
    <t>ВЕУТРЕННИЕ ЗАЙМЫ ОТ ФИНАНСОВЫХ И НЕФИНАНСОВЫХ УЧРЕЖДЕНИЙ</t>
  </si>
  <si>
    <t>ТРАНСФЕРТЫ, ПОЛУЧЕННЫЕ В РАМКАХ  НАЦИОНАЛЬНОГО  ПУБЛИЧНОГО БЮДЖЕТА</t>
  </si>
  <si>
    <t>Оценка бюджета государственного социального страхования, 2017-2019</t>
  </si>
  <si>
    <t>ТРАНСФЕРТЫ, ПОЛУЧЕННЫЕ В РАМКАХ НАЦИОНАЛЬНОГО ПУБЛИЧНОГО  БЮДЖЕТА</t>
  </si>
  <si>
    <t>Оценка фондов обязательного медицинского страхования, 2017-2019</t>
  </si>
  <si>
    <t>ГОСУДАРСТВЕННЫЕ ЦЕННЫЕ БУМАГИ, ЗА ИСКЛЮЧЕНИЕМ АКЦИЙ</t>
  </si>
  <si>
    <t>Приложение № 3.1</t>
  </si>
  <si>
    <t>Приложение № 3.2</t>
  </si>
  <si>
    <t>Приложение № 3.3</t>
  </si>
  <si>
    <t>Приложение № 4.1</t>
  </si>
  <si>
    <t>Приложение № 4.2</t>
  </si>
  <si>
    <t>в том числе: трансферты в бюджет администратино-территориальных еиниц</t>
  </si>
  <si>
    <t>в том числе трансферты в бюджет  государственного социального страхования</t>
  </si>
  <si>
    <t>Приложение № 4.3</t>
  </si>
  <si>
    <t>Приложение № 5.1</t>
  </si>
  <si>
    <t>Приложение № 5.2</t>
  </si>
  <si>
    <t>Приложение №  5.3</t>
  </si>
  <si>
    <t>Приложение № 6.1</t>
  </si>
  <si>
    <t>Приложение № 6.2</t>
  </si>
  <si>
    <t>Приложение № 6.3</t>
  </si>
  <si>
    <t>Приложение № 7.1</t>
  </si>
  <si>
    <t>Приложение № 7.2</t>
  </si>
  <si>
    <t>Приложение № 7.3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</si>
</sst>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;\-#,##0.0;;"/>
    <numFmt numFmtId="175" formatCode="#,##0.00;\-#,##0.00;;"/>
    <numFmt numFmtId="176" formatCode="#,##0.000;\-#,##0.000;;"/>
    <numFmt numFmtId="177" formatCode="#,##0.000"/>
    <numFmt numFmtId="178" formatCode="0.000"/>
    <numFmt numFmtId="179" formatCode="#,##0.0000"/>
    <numFmt numFmtId="180" formatCode="#,##0.0000;\-#,##0.0000;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2" fillId="33" borderId="10" xfId="48" applyFont="1" applyFill="1" applyBorder="1" applyAlignment="1">
      <alignment textRotation="90" wrapText="1"/>
      <protection/>
    </xf>
    <xf numFmtId="0" fontId="2" fillId="33" borderId="10" xfId="48" applyFont="1" applyFill="1" applyBorder="1" applyAlignment="1">
      <alignment horizontal="center" textRotation="90" wrapText="1"/>
      <protection/>
    </xf>
    <xf numFmtId="0" fontId="63" fillId="0" borderId="11" xfId="4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72" fontId="54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0" fillId="34" borderId="0" xfId="0" applyNumberFormat="1" applyFill="1" applyAlignment="1">
      <alignment/>
    </xf>
    <xf numFmtId="173" fontId="54" fillId="0" borderId="10" xfId="0" applyNumberFormat="1" applyFont="1" applyBorder="1" applyAlignment="1">
      <alignment/>
    </xf>
    <xf numFmtId="173" fontId="0" fillId="35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173" fontId="54" fillId="34" borderId="10" xfId="0" applyNumberFormat="1" applyFont="1" applyFill="1" applyBorder="1" applyAlignment="1">
      <alignment/>
    </xf>
    <xf numFmtId="173" fontId="6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33" borderId="12" xfId="48" applyFont="1" applyFill="1" applyBorder="1" applyAlignment="1">
      <alignment horizontal="center" textRotation="90" wrapText="1"/>
      <protection/>
    </xf>
    <xf numFmtId="0" fontId="63" fillId="0" borderId="13" xfId="48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73" fontId="0" fillId="35" borderId="15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0" fontId="0" fillId="0" borderId="16" xfId="0" applyBorder="1" applyAlignment="1">
      <alignment horizontal="left" vertical="center"/>
    </xf>
    <xf numFmtId="173" fontId="0" fillId="0" borderId="15" xfId="0" applyNumberFormat="1" applyBorder="1" applyAlignment="1">
      <alignment/>
    </xf>
    <xf numFmtId="173" fontId="54" fillId="0" borderId="15" xfId="0" applyNumberFormat="1" applyFont="1" applyBorder="1" applyAlignment="1">
      <alignment/>
    </xf>
    <xf numFmtId="173" fontId="54" fillId="34" borderId="15" xfId="0" applyNumberFormat="1" applyFont="1" applyFill="1" applyBorder="1" applyAlignment="1">
      <alignment/>
    </xf>
    <xf numFmtId="173" fontId="64" fillId="0" borderId="15" xfId="0" applyNumberFormat="1" applyFont="1" applyBorder="1" applyAlignment="1">
      <alignment/>
    </xf>
    <xf numFmtId="173" fontId="54" fillId="0" borderId="10" xfId="0" applyNumberFormat="1" applyFont="1" applyFill="1" applyBorder="1" applyAlignment="1">
      <alignment/>
    </xf>
    <xf numFmtId="173" fontId="54" fillId="0" borderId="15" xfId="0" applyNumberFormat="1" applyFont="1" applyFill="1" applyBorder="1" applyAlignment="1">
      <alignment/>
    </xf>
    <xf numFmtId="173" fontId="65" fillId="35" borderId="10" xfId="0" applyNumberFormat="1" applyFont="1" applyFill="1" applyBorder="1" applyAlignment="1">
      <alignment/>
    </xf>
    <xf numFmtId="173" fontId="65" fillId="35" borderId="15" xfId="0" applyNumberFormat="1" applyFont="1" applyFill="1" applyBorder="1" applyAlignment="1">
      <alignment/>
    </xf>
    <xf numFmtId="173" fontId="66" fillId="0" borderId="14" xfId="0" applyNumberFormat="1" applyFont="1" applyBorder="1" applyAlignment="1">
      <alignment/>
    </xf>
    <xf numFmtId="173" fontId="66" fillId="0" borderId="17" xfId="0" applyNumberFormat="1" applyFont="1" applyBorder="1" applyAlignment="1">
      <alignment/>
    </xf>
    <xf numFmtId="0" fontId="27" fillId="33" borderId="18" xfId="49" applyFont="1" applyFill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72" fontId="65" fillId="35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Alignment="1">
      <alignment/>
    </xf>
    <xf numFmtId="173" fontId="0" fillId="34" borderId="10" xfId="0" applyNumberFormat="1" applyFont="1" applyFill="1" applyBorder="1" applyAlignment="1">
      <alignment/>
    </xf>
    <xf numFmtId="173" fontId="0" fillId="34" borderId="15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73" fontId="66" fillId="0" borderId="10" xfId="0" applyNumberFormat="1" applyFont="1" applyBorder="1" applyAlignment="1">
      <alignment/>
    </xf>
    <xf numFmtId="173" fontId="54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3" fontId="67" fillId="0" borderId="10" xfId="0" applyNumberFormat="1" applyFont="1" applyFill="1" applyBorder="1" applyAlignment="1">
      <alignment horizontal="right" vertical="center"/>
    </xf>
    <xf numFmtId="173" fontId="67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73" fontId="66" fillId="0" borderId="19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73" fontId="54" fillId="0" borderId="2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173" fontId="66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172" fontId="65" fillId="35" borderId="15" xfId="0" applyNumberFormat="1" applyFont="1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54" fillId="0" borderId="15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64" fillId="0" borderId="10" xfId="0" applyNumberFormat="1" applyFont="1" applyBorder="1" applyAlignment="1">
      <alignment/>
    </xf>
    <xf numFmtId="173" fontId="66" fillId="0" borderId="24" xfId="0" applyNumberFormat="1" applyFont="1" applyBorder="1" applyAlignment="1">
      <alignment/>
    </xf>
    <xf numFmtId="173" fontId="66" fillId="0" borderId="25" xfId="0" applyNumberFormat="1" applyFont="1" applyBorder="1" applyAlignment="1">
      <alignment/>
    </xf>
    <xf numFmtId="173" fontId="64" fillId="0" borderId="19" xfId="0" applyNumberFormat="1" applyFont="1" applyBorder="1" applyAlignment="1">
      <alignment/>
    </xf>
    <xf numFmtId="173" fontId="64" fillId="0" borderId="20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73" fontId="66" fillId="0" borderId="28" xfId="0" applyNumberFormat="1" applyFont="1" applyBorder="1" applyAlignment="1">
      <alignment/>
    </xf>
    <xf numFmtId="0" fontId="65" fillId="0" borderId="16" xfId="0" applyFont="1" applyFill="1" applyBorder="1" applyAlignment="1">
      <alignment horizontal="left" vertical="center"/>
    </xf>
    <xf numFmtId="173" fontId="66" fillId="0" borderId="15" xfId="0" applyNumberFormat="1" applyFont="1" applyBorder="1" applyAlignment="1">
      <alignment/>
    </xf>
    <xf numFmtId="172" fontId="54" fillId="0" borderId="22" xfId="0" applyNumberFormat="1" applyFont="1" applyBorder="1" applyAlignment="1">
      <alignment/>
    </xf>
    <xf numFmtId="172" fontId="54" fillId="0" borderId="23" xfId="0" applyNumberFormat="1" applyFont="1" applyBorder="1" applyAlignment="1">
      <alignment/>
    </xf>
    <xf numFmtId="172" fontId="54" fillId="0" borderId="29" xfId="0" applyNumberFormat="1" applyFont="1" applyBorder="1" applyAlignment="1">
      <alignment/>
    </xf>
    <xf numFmtId="172" fontId="54" fillId="0" borderId="30" xfId="0" applyNumberFormat="1" applyFont="1" applyBorder="1" applyAlignment="1">
      <alignment/>
    </xf>
    <xf numFmtId="0" fontId="27" fillId="33" borderId="31" xfId="49" applyFont="1" applyFill="1" applyBorder="1" applyAlignment="1">
      <alignment horizontal="center" vertical="center" wrapText="1"/>
      <protection/>
    </xf>
    <xf numFmtId="0" fontId="68" fillId="0" borderId="32" xfId="0" applyFont="1" applyBorder="1" applyAlignment="1">
      <alignment horizontal="left" vertical="center"/>
    </xf>
    <xf numFmtId="0" fontId="65" fillId="35" borderId="33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0" fillId="34" borderId="33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35" borderId="33" xfId="0" applyFill="1" applyBorder="1" applyAlignment="1">
      <alignment horizontal="left" vertical="center"/>
    </xf>
    <xf numFmtId="0" fontId="69" fillId="0" borderId="34" xfId="48" applyFont="1" applyBorder="1" applyAlignment="1">
      <alignment horizontal="center" vertical="center" wrapText="1"/>
      <protection/>
    </xf>
    <xf numFmtId="0" fontId="66" fillId="0" borderId="35" xfId="0" applyFont="1" applyBorder="1" applyAlignment="1">
      <alignment horizontal="left" vertical="center" wrapText="1"/>
    </xf>
    <xf numFmtId="0" fontId="65" fillId="35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67" fillId="35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32" fillId="0" borderId="16" xfId="0" applyFont="1" applyBorder="1" applyAlignment="1">
      <alignment horizontal="left" vertical="center" wrapText="1"/>
    </xf>
    <xf numFmtId="172" fontId="64" fillId="0" borderId="15" xfId="0" applyNumberFormat="1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/>
    </xf>
    <xf numFmtId="0" fontId="71" fillId="0" borderId="33" xfId="48" applyFont="1" applyFill="1" applyBorder="1" applyAlignment="1">
      <alignment horizontal="left" vertical="center"/>
      <protection/>
    </xf>
    <xf numFmtId="0" fontId="71" fillId="35" borderId="33" xfId="0" applyFont="1" applyFill="1" applyBorder="1" applyAlignment="1" quotePrefix="1">
      <alignment horizontal="left" vertical="center"/>
    </xf>
    <xf numFmtId="0" fontId="70" fillId="0" borderId="33" xfId="0" applyFont="1" applyFill="1" applyBorder="1" applyAlignment="1">
      <alignment horizontal="left" vertical="center"/>
    </xf>
    <xf numFmtId="0" fontId="71" fillId="0" borderId="33" xfId="0" applyFont="1" applyFill="1" applyBorder="1" applyAlignment="1" quotePrefix="1">
      <alignment horizontal="left" vertical="center"/>
    </xf>
    <xf numFmtId="0" fontId="70" fillId="0" borderId="33" xfId="0" applyFont="1" applyFill="1" applyBorder="1" applyAlignment="1" quotePrefix="1">
      <alignment horizontal="left" vertical="center"/>
    </xf>
    <xf numFmtId="0" fontId="71" fillId="0" borderId="36" xfId="0" applyFont="1" applyFill="1" applyBorder="1" applyAlignment="1" quotePrefix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3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34" fillId="0" borderId="16" xfId="33" applyFont="1" applyFill="1" applyBorder="1" applyAlignment="1">
      <alignment horizontal="left" indent="7"/>
      <protection/>
    </xf>
    <xf numFmtId="0" fontId="35" fillId="0" borderId="16" xfId="33" applyFont="1" applyFill="1" applyBorder="1" applyAlignment="1">
      <alignment horizontal="left" indent="7"/>
      <protection/>
    </xf>
    <xf numFmtId="0" fontId="36" fillId="0" borderId="16" xfId="33" applyFont="1" applyFill="1" applyBorder="1" applyAlignment="1">
      <alignment horizontal="left" indent="5"/>
      <protection/>
    </xf>
    <xf numFmtId="0" fontId="35" fillId="0" borderId="16" xfId="33" applyFont="1" applyFill="1" applyBorder="1" applyAlignment="1">
      <alignment horizontal="left" wrapText="1" indent="3"/>
      <protection/>
    </xf>
    <xf numFmtId="0" fontId="35" fillId="0" borderId="16" xfId="33" applyFont="1" applyFill="1" applyBorder="1" applyAlignment="1">
      <alignment horizontal="left" indent="3"/>
      <protection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32" xfId="48" applyFont="1" applyFill="1" applyBorder="1" applyAlignment="1">
      <alignment horizontal="left" vertical="center"/>
      <protection/>
    </xf>
    <xf numFmtId="0" fontId="0" fillId="0" borderId="33" xfId="48" applyFont="1" applyFill="1" applyBorder="1" applyAlignment="1">
      <alignment horizontal="left" vertical="center"/>
      <protection/>
    </xf>
    <xf numFmtId="0" fontId="0" fillId="35" borderId="33" xfId="0" applyFont="1" applyFill="1" applyBorder="1" applyAlignment="1" quotePrefix="1">
      <alignment horizontal="left" vertical="center"/>
    </xf>
    <xf numFmtId="0" fontId="64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 quotePrefix="1">
      <alignment horizontal="left" vertical="center"/>
    </xf>
    <xf numFmtId="0" fontId="64" fillId="0" borderId="33" xfId="0" applyFont="1" applyFill="1" applyBorder="1" applyAlignment="1" quotePrefix="1">
      <alignment horizontal="left" vertical="center"/>
    </xf>
    <xf numFmtId="0" fontId="0" fillId="0" borderId="36" xfId="0" applyFont="1" applyFill="1" applyBorder="1" applyAlignment="1" quotePrefix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68" fillId="0" borderId="33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173" fontId="54" fillId="0" borderId="14" xfId="0" applyNumberFormat="1" applyFont="1" applyBorder="1" applyAlignment="1">
      <alignment/>
    </xf>
    <xf numFmtId="173" fontId="54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54" fillId="0" borderId="10" xfId="0" applyNumberFormat="1" applyFont="1" applyBorder="1" applyAlignment="1">
      <alignment/>
    </xf>
    <xf numFmtId="0" fontId="72" fillId="0" borderId="35" xfId="0" applyFont="1" applyBorder="1" applyAlignment="1">
      <alignment horizontal="left" vertical="center" wrapText="1"/>
    </xf>
    <xf numFmtId="173" fontId="54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65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3" fontId="0" fillId="0" borderId="0" xfId="0" applyNumberForma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64" fillId="34" borderId="10" xfId="0" applyNumberFormat="1" applyFont="1" applyFill="1" applyBorder="1" applyAlignment="1">
      <alignment/>
    </xf>
    <xf numFmtId="173" fontId="64" fillId="34" borderId="15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54" fillId="34" borderId="10" xfId="0" applyNumberFormat="1" applyFont="1" applyFill="1" applyBorder="1" applyAlignment="1">
      <alignment/>
    </xf>
    <xf numFmtId="172" fontId="54" fillId="34" borderId="1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172" fontId="64" fillId="34" borderId="10" xfId="0" applyNumberFormat="1" applyFont="1" applyFill="1" applyBorder="1" applyAlignment="1">
      <alignment/>
    </xf>
    <xf numFmtId="172" fontId="64" fillId="34" borderId="15" xfId="0" applyNumberFormat="1" applyFont="1" applyFill="1" applyBorder="1" applyAlignment="1">
      <alignment/>
    </xf>
    <xf numFmtId="172" fontId="0" fillId="36" borderId="22" xfId="0" applyNumberFormat="1" applyFill="1" applyBorder="1" applyAlignment="1">
      <alignment/>
    </xf>
    <xf numFmtId="172" fontId="0" fillId="36" borderId="23" xfId="0" applyNumberFormat="1" applyFill="1" applyBorder="1" applyAlignment="1">
      <alignment/>
    </xf>
    <xf numFmtId="173" fontId="66" fillId="35" borderId="14" xfId="0" applyNumberFormat="1" applyFont="1" applyFill="1" applyBorder="1" applyAlignment="1">
      <alignment/>
    </xf>
    <xf numFmtId="173" fontId="0" fillId="0" borderId="14" xfId="0" applyNumberFormat="1" applyFont="1" applyBorder="1" applyAlignment="1">
      <alignment/>
    </xf>
    <xf numFmtId="173" fontId="54" fillId="35" borderId="14" xfId="0" applyNumberFormat="1" applyFont="1" applyFill="1" applyBorder="1" applyAlignment="1">
      <alignment/>
    </xf>
    <xf numFmtId="173" fontId="54" fillId="35" borderId="10" xfId="0" applyNumberFormat="1" applyFont="1" applyFill="1" applyBorder="1" applyAlignment="1">
      <alignment/>
    </xf>
    <xf numFmtId="173" fontId="64" fillId="0" borderId="10" xfId="0" applyNumberFormat="1" applyFont="1" applyBorder="1" applyAlignment="1">
      <alignment/>
    </xf>
    <xf numFmtId="173" fontId="54" fillId="35" borderId="24" xfId="0" applyNumberFormat="1" applyFont="1" applyFill="1" applyBorder="1" applyAlignment="1">
      <alignment/>
    </xf>
    <xf numFmtId="173" fontId="66" fillId="35" borderId="24" xfId="0" applyNumberFormat="1" applyFont="1" applyFill="1" applyBorder="1" applyAlignment="1">
      <alignment/>
    </xf>
    <xf numFmtId="173" fontId="0" fillId="0" borderId="17" xfId="0" applyNumberFormat="1" applyFont="1" applyBorder="1" applyAlignment="1">
      <alignment/>
    </xf>
    <xf numFmtId="173" fontId="67" fillId="0" borderId="14" xfId="0" applyNumberFormat="1" applyFont="1" applyBorder="1" applyAlignment="1">
      <alignment/>
    </xf>
    <xf numFmtId="173" fontId="67" fillId="35" borderId="14" xfId="0" applyNumberFormat="1" applyFont="1" applyFill="1" applyBorder="1" applyAlignment="1">
      <alignment/>
    </xf>
    <xf numFmtId="0" fontId="54" fillId="0" borderId="16" xfId="0" applyFont="1" applyBorder="1" applyAlignment="1">
      <alignment horizontal="left" vertical="center" wrapText="1"/>
    </xf>
    <xf numFmtId="0" fontId="54" fillId="34" borderId="16" xfId="0" applyFont="1" applyFill="1" applyBorder="1" applyAlignment="1">
      <alignment horizontal="left" vertical="center" wrapText="1"/>
    </xf>
    <xf numFmtId="173" fontId="54" fillId="0" borderId="14" xfId="0" applyNumberFormat="1" applyFont="1" applyFill="1" applyBorder="1" applyAlignment="1">
      <alignment/>
    </xf>
    <xf numFmtId="4" fontId="54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73" fontId="64" fillId="34" borderId="19" xfId="0" applyNumberFormat="1" applyFont="1" applyFill="1" applyBorder="1" applyAlignment="1">
      <alignment/>
    </xf>
    <xf numFmtId="173" fontId="64" fillId="34" borderId="20" xfId="0" applyNumberFormat="1" applyFont="1" applyFill="1" applyBorder="1" applyAlignment="1">
      <alignment/>
    </xf>
    <xf numFmtId="173" fontId="0" fillId="34" borderId="14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5" fillId="35" borderId="16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horizontal="left" vertical="center" wrapText="1"/>
    </xf>
    <xf numFmtId="173" fontId="54" fillId="35" borderId="15" xfId="0" applyNumberFormat="1" applyFont="1" applyFill="1" applyBorder="1" applyAlignment="1">
      <alignment/>
    </xf>
    <xf numFmtId="0" fontId="54" fillId="0" borderId="16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66" fillId="35" borderId="10" xfId="0" applyNumberFormat="1" applyFont="1" applyFill="1" applyBorder="1" applyAlignment="1">
      <alignment/>
    </xf>
    <xf numFmtId="4" fontId="66" fillId="35" borderId="15" xfId="0" applyNumberFormat="1" applyFont="1" applyFill="1" applyBorder="1" applyAlignment="1">
      <alignment/>
    </xf>
    <xf numFmtId="173" fontId="66" fillId="35" borderId="10" xfId="0" applyNumberFormat="1" applyFont="1" applyFill="1" applyBorder="1" applyAlignment="1">
      <alignment/>
    </xf>
    <xf numFmtId="173" fontId="66" fillId="35" borderId="15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172" fontId="66" fillId="34" borderId="10" xfId="0" applyNumberFormat="1" applyFont="1" applyFill="1" applyBorder="1" applyAlignment="1">
      <alignment horizontal="right" vertical="center" wrapText="1"/>
    </xf>
    <xf numFmtId="172" fontId="66" fillId="34" borderId="15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5" xfId="0" applyNumberFormat="1" applyFont="1" applyFill="1" applyBorder="1" applyAlignment="1">
      <alignment horizontal="right" vertical="center" wrapText="1"/>
    </xf>
    <xf numFmtId="0" fontId="65" fillId="0" borderId="21" xfId="0" applyFont="1" applyFill="1" applyBorder="1" applyAlignment="1">
      <alignment horizontal="left" vertical="center"/>
    </xf>
    <xf numFmtId="2" fontId="0" fillId="34" borderId="22" xfId="0" applyNumberFormat="1" applyFont="1" applyFill="1" applyBorder="1" applyAlignment="1">
      <alignment horizontal="right" vertical="center" wrapText="1"/>
    </xf>
    <xf numFmtId="2" fontId="0" fillId="34" borderId="23" xfId="0" applyNumberFormat="1" applyFont="1" applyFill="1" applyBorder="1" applyAlignment="1">
      <alignment horizontal="right" vertical="center" wrapText="1"/>
    </xf>
    <xf numFmtId="0" fontId="68" fillId="0" borderId="35" xfId="0" applyFont="1" applyBorder="1" applyAlignment="1">
      <alignment horizontal="left" vertical="center"/>
    </xf>
    <xf numFmtId="0" fontId="69" fillId="0" borderId="37" xfId="48" applyFont="1" applyBorder="1" applyAlignment="1">
      <alignment horizontal="left" vertical="center"/>
      <protection/>
    </xf>
    <xf numFmtId="0" fontId="68" fillId="0" borderId="16" xfId="0" applyFont="1" applyBorder="1" applyAlignment="1">
      <alignment horizontal="left" vertical="center"/>
    </xf>
    <xf numFmtId="173" fontId="67" fillId="35" borderId="10" xfId="0" applyNumberFormat="1" applyFont="1" applyFill="1" applyBorder="1" applyAlignment="1">
      <alignment/>
    </xf>
    <xf numFmtId="173" fontId="67" fillId="35" borderId="15" xfId="0" applyNumberFormat="1" applyFont="1" applyFill="1" applyBorder="1" applyAlignment="1">
      <alignment/>
    </xf>
    <xf numFmtId="173" fontId="54" fillId="35" borderId="10" xfId="0" applyNumberFormat="1" applyFont="1" applyFill="1" applyBorder="1" applyAlignment="1">
      <alignment/>
    </xf>
    <xf numFmtId="173" fontId="54" fillId="35" borderId="15" xfId="0" applyNumberFormat="1" applyFont="1" applyFill="1" applyBorder="1" applyAlignment="1">
      <alignment/>
    </xf>
    <xf numFmtId="173" fontId="67" fillId="34" borderId="10" xfId="0" applyNumberFormat="1" applyFont="1" applyFill="1" applyBorder="1" applyAlignment="1">
      <alignment/>
    </xf>
    <xf numFmtId="173" fontId="67" fillId="34" borderId="15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4" borderId="15" xfId="0" applyNumberFormat="1" applyFont="1" applyFill="1" applyBorder="1" applyAlignment="1">
      <alignment/>
    </xf>
    <xf numFmtId="0" fontId="0" fillId="0" borderId="21" xfId="0" applyBorder="1" applyAlignment="1">
      <alignment horizontal="left"/>
    </xf>
    <xf numFmtId="173" fontId="67" fillId="0" borderId="17" xfId="0" applyNumberFormat="1" applyFont="1" applyBorder="1" applyAlignment="1">
      <alignment/>
    </xf>
    <xf numFmtId="0" fontId="69" fillId="0" borderId="21" xfId="48" applyFont="1" applyBorder="1" applyAlignment="1">
      <alignment horizontal="left" vertical="center"/>
      <protection/>
    </xf>
    <xf numFmtId="173" fontId="0" fillId="34" borderId="10" xfId="0" applyNumberFormat="1" applyFill="1" applyBorder="1" applyAlignment="1">
      <alignment/>
    </xf>
    <xf numFmtId="173" fontId="0" fillId="34" borderId="15" xfId="0" applyNumberFormat="1" applyFill="1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66" fillId="0" borderId="10" xfId="0" applyFont="1" applyBorder="1" applyAlignment="1">
      <alignment horizontal="right" vertical="center" wrapText="1"/>
    </xf>
    <xf numFmtId="0" fontId="66" fillId="0" borderId="15" xfId="0" applyFont="1" applyBorder="1" applyAlignment="1">
      <alignment horizontal="right" vertical="center" wrapText="1"/>
    </xf>
    <xf numFmtId="0" fontId="65" fillId="35" borderId="21" xfId="0" applyFont="1" applyFill="1" applyBorder="1" applyAlignment="1">
      <alignment horizontal="left" vertical="center"/>
    </xf>
    <xf numFmtId="172" fontId="65" fillId="35" borderId="22" xfId="0" applyNumberFormat="1" applyFont="1" applyFill="1" applyBorder="1" applyAlignment="1">
      <alignment/>
    </xf>
    <xf numFmtId="172" fontId="65" fillId="35" borderId="23" xfId="0" applyNumberFormat="1" applyFont="1" applyFill="1" applyBorder="1" applyAlignment="1">
      <alignment/>
    </xf>
    <xf numFmtId="173" fontId="70" fillId="34" borderId="10" xfId="0" applyNumberFormat="1" applyFont="1" applyFill="1" applyBorder="1" applyAlignment="1">
      <alignment horizontal="right" vertical="center"/>
    </xf>
    <xf numFmtId="173" fontId="70" fillId="34" borderId="15" xfId="0" applyNumberFormat="1" applyFont="1" applyFill="1" applyBorder="1" applyAlignment="1">
      <alignment horizontal="right" vertical="center"/>
    </xf>
    <xf numFmtId="174" fontId="64" fillId="34" borderId="10" xfId="33" applyNumberFormat="1" applyFont="1" applyFill="1" applyBorder="1">
      <alignment/>
      <protection/>
    </xf>
    <xf numFmtId="174" fontId="64" fillId="34" borderId="15" xfId="33" applyNumberFormat="1" applyFont="1" applyFill="1" applyBorder="1">
      <alignment/>
      <protection/>
    </xf>
    <xf numFmtId="174" fontId="73" fillId="34" borderId="10" xfId="33" applyNumberFormat="1" applyFont="1" applyFill="1" applyBorder="1">
      <alignment/>
      <protection/>
    </xf>
    <xf numFmtId="175" fontId="64" fillId="34" borderId="10" xfId="33" applyNumberFormat="1" applyFont="1" applyFill="1" applyBorder="1">
      <alignment/>
      <protection/>
    </xf>
    <xf numFmtId="49" fontId="0" fillId="34" borderId="10" xfId="33" applyNumberFormat="1" applyFont="1" applyFill="1" applyBorder="1" applyAlignment="1">
      <alignment horizontal="center"/>
      <protection/>
    </xf>
    <xf numFmtId="172" fontId="0" fillId="34" borderId="10" xfId="33" applyNumberFormat="1" applyFont="1" applyFill="1" applyBorder="1">
      <alignment/>
      <protection/>
    </xf>
    <xf numFmtId="172" fontId="0" fillId="34" borderId="15" xfId="33" applyNumberFormat="1" applyFont="1" applyFill="1" applyBorder="1">
      <alignment/>
      <protection/>
    </xf>
    <xf numFmtId="49" fontId="64" fillId="34" borderId="10" xfId="33" applyNumberFormat="1" applyFont="1" applyFill="1" applyBorder="1" applyAlignment="1">
      <alignment horizontal="center"/>
      <protection/>
    </xf>
    <xf numFmtId="172" fontId="64" fillId="34" borderId="10" xfId="33" applyNumberFormat="1" applyFont="1" applyFill="1" applyBorder="1">
      <alignment/>
      <protection/>
    </xf>
    <xf numFmtId="172" fontId="64" fillId="34" borderId="15" xfId="33" applyNumberFormat="1" applyFont="1" applyFill="1" applyBorder="1">
      <alignment/>
      <protection/>
    </xf>
    <xf numFmtId="173" fontId="64" fillId="34" borderId="10" xfId="33" applyNumberFormat="1" applyFont="1" applyFill="1" applyBorder="1">
      <alignment/>
      <protection/>
    </xf>
    <xf numFmtId="173" fontId="64" fillId="34" borderId="15" xfId="33" applyNumberFormat="1" applyFont="1" applyFill="1" applyBorder="1">
      <alignment/>
      <protection/>
    </xf>
    <xf numFmtId="173" fontId="67" fillId="35" borderId="10" xfId="0" applyNumberFormat="1" applyFont="1" applyFill="1" applyBorder="1" applyAlignment="1">
      <alignment/>
    </xf>
    <xf numFmtId="173" fontId="67" fillId="35" borderId="15" xfId="0" applyNumberFormat="1" applyFont="1" applyFill="1" applyBorder="1" applyAlignment="1">
      <alignment/>
    </xf>
    <xf numFmtId="0" fontId="65" fillId="35" borderId="33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73" fillId="34" borderId="15" xfId="33" applyNumberFormat="1" applyFont="1" applyFill="1" applyBorder="1">
      <alignment/>
      <protection/>
    </xf>
    <xf numFmtId="0" fontId="65" fillId="35" borderId="2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173" fontId="54" fillId="0" borderId="10" xfId="0" applyNumberFormat="1" applyFont="1" applyFill="1" applyBorder="1" applyAlignment="1">
      <alignment/>
    </xf>
    <xf numFmtId="177" fontId="54" fillId="0" borderId="10" xfId="0" applyNumberFormat="1" applyFont="1" applyFill="1" applyBorder="1" applyAlignment="1">
      <alignment/>
    </xf>
    <xf numFmtId="177" fontId="54" fillId="0" borderId="15" xfId="0" applyNumberFormat="1" applyFont="1" applyFill="1" applyBorder="1" applyAlignment="1">
      <alignment/>
    </xf>
    <xf numFmtId="173" fontId="54" fillId="0" borderId="15" xfId="0" applyNumberFormat="1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0" fontId="71" fillId="0" borderId="16" xfId="48" applyFont="1" applyFill="1" applyBorder="1" applyAlignment="1">
      <alignment horizontal="left" vertical="center"/>
      <protection/>
    </xf>
    <xf numFmtId="179" fontId="0" fillId="34" borderId="10" xfId="0" applyNumberFormat="1" applyFont="1" applyFill="1" applyBorder="1" applyAlignment="1">
      <alignment/>
    </xf>
    <xf numFmtId="179" fontId="0" fillId="34" borderId="15" xfId="0" applyNumberFormat="1" applyFont="1" applyFill="1" applyBorder="1" applyAlignment="1">
      <alignment/>
    </xf>
    <xf numFmtId="0" fontId="71" fillId="35" borderId="16" xfId="0" applyFont="1" applyFill="1" applyBorder="1" applyAlignment="1" quotePrefix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4" fontId="0" fillId="34" borderId="10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0" fontId="71" fillId="0" borderId="16" xfId="0" applyFont="1" applyFill="1" applyBorder="1" applyAlignment="1" quotePrefix="1">
      <alignment horizontal="left" vertical="center"/>
    </xf>
    <xf numFmtId="0" fontId="70" fillId="0" borderId="16" xfId="0" applyFont="1" applyFill="1" applyBorder="1" applyAlignment="1" quotePrefix="1">
      <alignment horizontal="left" vertic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wrapText="1"/>
    </xf>
    <xf numFmtId="4" fontId="54" fillId="35" borderId="10" xfId="0" applyNumberFormat="1" applyFont="1" applyFill="1" applyBorder="1" applyAlignment="1">
      <alignment/>
    </xf>
    <xf numFmtId="173" fontId="64" fillId="34" borderId="10" xfId="0" applyNumberFormat="1" applyFont="1" applyFill="1" applyBorder="1" applyAlignment="1">
      <alignment horizontal="right" vertical="center"/>
    </xf>
    <xf numFmtId="173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2" fontId="54" fillId="0" borderId="10" xfId="0" applyNumberFormat="1" applyFont="1" applyBorder="1" applyAlignment="1">
      <alignment/>
    </xf>
    <xf numFmtId="2" fontId="54" fillId="0" borderId="1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5" xfId="0" applyNumberFormat="1" applyBorder="1" applyAlignment="1">
      <alignment/>
    </xf>
    <xf numFmtId="173" fontId="65" fillId="35" borderId="22" xfId="0" applyNumberFormat="1" applyFont="1" applyFill="1" applyBorder="1" applyAlignment="1">
      <alignment/>
    </xf>
    <xf numFmtId="173" fontId="65" fillId="35" borderId="23" xfId="0" applyNumberFormat="1" applyFont="1" applyFill="1" applyBorder="1" applyAlignment="1">
      <alignment/>
    </xf>
    <xf numFmtId="177" fontId="54" fillId="35" borderId="10" xfId="0" applyNumberFormat="1" applyFont="1" applyFill="1" applyBorder="1" applyAlignment="1">
      <alignment/>
    </xf>
    <xf numFmtId="177" fontId="54" fillId="35" borderId="15" xfId="0" applyNumberFormat="1" applyFont="1" applyFill="1" applyBorder="1" applyAlignment="1">
      <alignment/>
    </xf>
    <xf numFmtId="177" fontId="54" fillId="34" borderId="10" xfId="0" applyNumberFormat="1" applyFont="1" applyFill="1" applyBorder="1" applyAlignment="1">
      <alignment/>
    </xf>
    <xf numFmtId="177" fontId="54" fillId="34" borderId="15" xfId="0" applyNumberFormat="1" applyFont="1" applyFill="1" applyBorder="1" applyAlignment="1">
      <alignment/>
    </xf>
    <xf numFmtId="4" fontId="74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172" fontId="66" fillId="0" borderId="10" xfId="0" applyNumberFormat="1" applyFont="1" applyBorder="1" applyAlignment="1">
      <alignment horizontal="right" vertical="center" wrapText="1"/>
    </xf>
    <xf numFmtId="172" fontId="66" fillId="0" borderId="15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173" fontId="0" fillId="0" borderId="15" xfId="0" applyNumberFormat="1" applyFont="1" applyBorder="1" applyAlignment="1">
      <alignment/>
    </xf>
    <xf numFmtId="172" fontId="67" fillId="0" borderId="10" xfId="0" applyNumberFormat="1" applyFont="1" applyBorder="1" applyAlignment="1">
      <alignment horizontal="right" vertical="center" wrapText="1"/>
    </xf>
    <xf numFmtId="172" fontId="67" fillId="0" borderId="15" xfId="0" applyNumberFormat="1" applyFont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172" fontId="0" fillId="34" borderId="15" xfId="0" applyNumberFormat="1" applyFont="1" applyFill="1" applyBorder="1" applyAlignment="1">
      <alignment horizontal="right" vertical="center" wrapText="1"/>
    </xf>
    <xf numFmtId="172" fontId="0" fillId="34" borderId="22" xfId="0" applyNumberFormat="1" applyFont="1" applyFill="1" applyBorder="1" applyAlignment="1">
      <alignment horizontal="right" vertical="center" wrapText="1"/>
    </xf>
    <xf numFmtId="172" fontId="0" fillId="34" borderId="23" xfId="0" applyNumberFormat="1" applyFont="1" applyFill="1" applyBorder="1" applyAlignment="1">
      <alignment horizontal="right" vertical="center" wrapText="1"/>
    </xf>
    <xf numFmtId="173" fontId="61" fillId="34" borderId="15" xfId="0" applyNumberFormat="1" applyFont="1" applyFill="1" applyBorder="1" applyAlignment="1">
      <alignment/>
    </xf>
    <xf numFmtId="173" fontId="73" fillId="34" borderId="10" xfId="33" applyNumberFormat="1" applyFont="1" applyFill="1" applyBorder="1">
      <alignment/>
      <protection/>
    </xf>
    <xf numFmtId="173" fontId="73" fillId="34" borderId="15" xfId="33" applyNumberFormat="1" applyFont="1" applyFill="1" applyBorder="1">
      <alignment/>
      <protection/>
    </xf>
    <xf numFmtId="177" fontId="0" fillId="0" borderId="10" xfId="0" applyNumberFormat="1" applyBorder="1" applyAlignment="1">
      <alignment/>
    </xf>
    <xf numFmtId="177" fontId="0" fillId="0" borderId="15" xfId="0" applyNumberFormat="1" applyBorder="1" applyAlignment="1">
      <alignment/>
    </xf>
    <xf numFmtId="4" fontId="64" fillId="34" borderId="10" xfId="33" applyNumberFormat="1" applyFont="1" applyFill="1" applyBorder="1">
      <alignment/>
      <protection/>
    </xf>
    <xf numFmtId="4" fontId="64" fillId="34" borderId="15" xfId="33" applyNumberFormat="1" applyFont="1" applyFill="1" applyBorder="1">
      <alignment/>
      <protection/>
    </xf>
    <xf numFmtId="177" fontId="64" fillId="34" borderId="10" xfId="33" applyNumberFormat="1" applyFont="1" applyFill="1" applyBorder="1">
      <alignment/>
      <protection/>
    </xf>
    <xf numFmtId="177" fontId="64" fillId="34" borderId="15" xfId="33" applyNumberFormat="1" applyFont="1" applyFill="1" applyBorder="1">
      <alignment/>
      <protection/>
    </xf>
    <xf numFmtId="173" fontId="64" fillId="34" borderId="10" xfId="33" applyNumberFormat="1" applyFont="1" applyFill="1" applyBorder="1" applyAlignment="1">
      <alignment horizontal="right"/>
      <protection/>
    </xf>
    <xf numFmtId="179" fontId="64" fillId="34" borderId="10" xfId="33" applyNumberFormat="1" applyFont="1" applyFill="1" applyBorder="1">
      <alignment/>
      <protection/>
    </xf>
    <xf numFmtId="179" fontId="64" fillId="34" borderId="15" xfId="33" applyNumberFormat="1" applyFont="1" applyFill="1" applyBorder="1">
      <alignment/>
      <protection/>
    </xf>
    <xf numFmtId="172" fontId="0" fillId="0" borderId="10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2" fontId="65" fillId="35" borderId="10" xfId="0" applyNumberFormat="1" applyFont="1" applyFill="1" applyBorder="1" applyAlignment="1">
      <alignment/>
    </xf>
    <xf numFmtId="2" fontId="65" fillId="35" borderId="15" xfId="0" applyNumberFormat="1" applyFont="1" applyFill="1" applyBorder="1" applyAlignment="1">
      <alignment/>
    </xf>
    <xf numFmtId="0" fontId="0" fillId="0" borderId="43" xfId="0" applyBorder="1" applyAlignment="1">
      <alignment horizontal="left" vertical="center"/>
    </xf>
    <xf numFmtId="172" fontId="0" fillId="36" borderId="14" xfId="0" applyNumberFormat="1" applyFill="1" applyBorder="1" applyAlignment="1">
      <alignment/>
    </xf>
    <xf numFmtId="172" fontId="0" fillId="36" borderId="17" xfId="0" applyNumberFormat="1" applyFill="1" applyBorder="1" applyAlignment="1">
      <alignment/>
    </xf>
    <xf numFmtId="0" fontId="71" fillId="0" borderId="33" xfId="48" applyFont="1" applyBorder="1" applyAlignment="1">
      <alignment horizontal="left" vertical="center"/>
      <protection/>
    </xf>
    <xf numFmtId="0" fontId="70" fillId="0" borderId="33" xfId="0" applyFont="1" applyBorder="1" applyAlignment="1">
      <alignment horizontal="left" vertical="center"/>
    </xf>
    <xf numFmtId="0" fontId="71" fillId="0" borderId="33" xfId="0" applyFont="1" applyBorder="1" applyAlignment="1" quotePrefix="1">
      <alignment horizontal="left" vertical="center"/>
    </xf>
    <xf numFmtId="0" fontId="70" fillId="0" borderId="33" xfId="0" applyFont="1" applyBorder="1" applyAlignment="1" quotePrefix="1">
      <alignment horizontal="left" vertical="center"/>
    </xf>
    <xf numFmtId="0" fontId="65" fillId="35" borderId="37" xfId="0" applyFont="1" applyFill="1" applyBorder="1" applyAlignment="1">
      <alignment horizontal="left" vertical="center"/>
    </xf>
    <xf numFmtId="0" fontId="0" fillId="0" borderId="40" xfId="0" applyBorder="1" applyAlignment="1">
      <alignment horizontal="left"/>
    </xf>
    <xf numFmtId="173" fontId="54" fillId="35" borderId="17" xfId="0" applyNumberFormat="1" applyFont="1" applyFill="1" applyBorder="1" applyAlignment="1">
      <alignment/>
    </xf>
    <xf numFmtId="173" fontId="64" fillId="0" borderId="15" xfId="0" applyNumberFormat="1" applyFont="1" applyBorder="1" applyAlignment="1">
      <alignment/>
    </xf>
    <xf numFmtId="173" fontId="54" fillId="35" borderId="22" xfId="0" applyNumberFormat="1" applyFont="1" applyFill="1" applyBorder="1" applyAlignment="1">
      <alignment/>
    </xf>
    <xf numFmtId="173" fontId="54" fillId="35" borderId="23" xfId="0" applyNumberFormat="1" applyFont="1" applyFill="1" applyBorder="1" applyAlignment="1">
      <alignment/>
    </xf>
    <xf numFmtId="4" fontId="67" fillId="35" borderId="10" xfId="0" applyNumberFormat="1" applyFont="1" applyFill="1" applyBorder="1" applyAlignment="1">
      <alignment/>
    </xf>
    <xf numFmtId="4" fontId="67" fillId="35" borderId="15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5" xfId="0" applyNumberFormat="1" applyFont="1" applyFill="1" applyBorder="1" applyAlignment="1">
      <alignment/>
    </xf>
    <xf numFmtId="177" fontId="67" fillId="35" borderId="10" xfId="0" applyNumberFormat="1" applyFont="1" applyFill="1" applyBorder="1" applyAlignment="1">
      <alignment/>
    </xf>
    <xf numFmtId="177" fontId="67" fillId="35" borderId="15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173" fontId="54" fillId="34" borderId="10" xfId="0" applyNumberFormat="1" applyFont="1" applyFill="1" applyBorder="1" applyAlignment="1">
      <alignment/>
    </xf>
    <xf numFmtId="173" fontId="54" fillId="34" borderId="15" xfId="0" applyNumberFormat="1" applyFont="1" applyFill="1" applyBorder="1" applyAlignment="1">
      <alignment/>
    </xf>
    <xf numFmtId="0" fontId="68" fillId="35" borderId="33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173" fontId="0" fillId="35" borderId="0" xfId="0" applyNumberFormat="1" applyFill="1" applyAlignment="1">
      <alignment/>
    </xf>
    <xf numFmtId="4" fontId="64" fillId="0" borderId="10" xfId="0" applyNumberFormat="1" applyFont="1" applyBorder="1" applyAlignment="1">
      <alignment/>
    </xf>
    <xf numFmtId="4" fontId="64" fillId="0" borderId="15" xfId="0" applyNumberFormat="1" applyFont="1" applyBorder="1" applyAlignment="1">
      <alignment/>
    </xf>
    <xf numFmtId="4" fontId="67" fillId="34" borderId="14" xfId="0" applyNumberFormat="1" applyFont="1" applyFill="1" applyBorder="1" applyAlignment="1">
      <alignment horizontal="right" vertical="center" wrapText="1"/>
    </xf>
    <xf numFmtId="4" fontId="67" fillId="34" borderId="17" xfId="0" applyNumberFormat="1" applyFont="1" applyFill="1" applyBorder="1" applyAlignment="1">
      <alignment horizontal="right" vertical="center" wrapText="1"/>
    </xf>
    <xf numFmtId="173" fontId="64" fillId="34" borderId="15" xfId="0" applyNumberFormat="1" applyFont="1" applyFill="1" applyBorder="1" applyAlignment="1">
      <alignment horizontal="right" vertical="center"/>
    </xf>
    <xf numFmtId="174" fontId="64" fillId="34" borderId="19" xfId="33" applyNumberFormat="1" applyFont="1" applyFill="1" applyBorder="1">
      <alignment/>
      <protection/>
    </xf>
    <xf numFmtId="174" fontId="64" fillId="34" borderId="20" xfId="33" applyNumberFormat="1" applyFont="1" applyFill="1" applyBorder="1">
      <alignment/>
      <protection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177" fontId="54" fillId="0" borderId="10" xfId="0" applyNumberFormat="1" applyFont="1" applyBorder="1" applyAlignment="1">
      <alignment/>
    </xf>
    <xf numFmtId="175" fontId="64" fillId="34" borderId="15" xfId="33" applyNumberFormat="1" applyFont="1" applyFill="1" applyBorder="1">
      <alignment/>
      <protection/>
    </xf>
    <xf numFmtId="176" fontId="64" fillId="34" borderId="10" xfId="33" applyNumberFormat="1" applyFont="1" applyFill="1" applyBorder="1">
      <alignment/>
      <protection/>
    </xf>
    <xf numFmtId="176" fontId="64" fillId="34" borderId="15" xfId="33" applyNumberFormat="1" applyFont="1" applyFill="1" applyBorder="1">
      <alignment/>
      <protection/>
    </xf>
    <xf numFmtId="173" fontId="0" fillId="34" borderId="10" xfId="33" applyNumberFormat="1" applyFont="1" applyFill="1" applyBorder="1" applyAlignment="1">
      <alignment horizontal="right"/>
      <protection/>
    </xf>
    <xf numFmtId="173" fontId="0" fillId="34" borderId="10" xfId="33" applyNumberFormat="1" applyFont="1" applyFill="1" applyBorder="1">
      <alignment/>
      <protection/>
    </xf>
    <xf numFmtId="173" fontId="0" fillId="34" borderId="15" xfId="33" applyNumberFormat="1" applyFont="1" applyFill="1" applyBorder="1">
      <alignment/>
      <protection/>
    </xf>
    <xf numFmtId="180" fontId="64" fillId="34" borderId="10" xfId="33" applyNumberFormat="1" applyFont="1" applyFill="1" applyBorder="1">
      <alignment/>
      <protection/>
    </xf>
    <xf numFmtId="180" fontId="64" fillId="34" borderId="15" xfId="33" applyNumberFormat="1" applyFont="1" applyFill="1" applyBorder="1">
      <alignment/>
      <protection/>
    </xf>
    <xf numFmtId="176" fontId="64" fillId="35" borderId="10" xfId="33" applyNumberFormat="1" applyFont="1" applyFill="1" applyBorder="1">
      <alignment/>
      <protection/>
    </xf>
    <xf numFmtId="176" fontId="64" fillId="35" borderId="15" xfId="33" applyNumberFormat="1" applyFont="1" applyFill="1" applyBorder="1">
      <alignment/>
      <protection/>
    </xf>
    <xf numFmtId="4" fontId="54" fillId="34" borderId="14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177" fontId="0" fillId="34" borderId="14" xfId="0" applyNumberFormat="1" applyFont="1" applyFill="1" applyBorder="1" applyAlignment="1">
      <alignment horizontal="right" vertical="center" wrapText="1"/>
    </xf>
    <xf numFmtId="173" fontId="0" fillId="34" borderId="14" xfId="0" applyNumberFormat="1" applyFont="1" applyFill="1" applyBorder="1" applyAlignment="1">
      <alignment horizontal="right" vertical="center" wrapText="1"/>
    </xf>
    <xf numFmtId="173" fontId="54" fillId="0" borderId="17" xfId="0" applyNumberFormat="1" applyFont="1" applyFill="1" applyBorder="1" applyAlignment="1">
      <alignment/>
    </xf>
    <xf numFmtId="173" fontId="0" fillId="34" borderId="17" xfId="0" applyNumberFormat="1" applyFont="1" applyFill="1" applyBorder="1" applyAlignment="1">
      <alignment/>
    </xf>
    <xf numFmtId="4" fontId="54" fillId="34" borderId="17" xfId="0" applyNumberFormat="1" applyFont="1" applyFill="1" applyBorder="1" applyAlignment="1">
      <alignment horizontal="right" vertical="center" wrapText="1"/>
    </xf>
    <xf numFmtId="173" fontId="0" fillId="34" borderId="17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 quotePrefix="1">
      <alignment horizontal="left" vertical="center"/>
    </xf>
    <xf numFmtId="173" fontId="0" fillId="34" borderId="29" xfId="0" applyNumberFormat="1" applyFont="1" applyFill="1" applyBorder="1" applyAlignment="1">
      <alignment horizontal="right" vertical="center" wrapText="1"/>
    </xf>
    <xf numFmtId="173" fontId="0" fillId="34" borderId="30" xfId="0" applyNumberFormat="1" applyFont="1" applyFill="1" applyBorder="1" applyAlignment="1">
      <alignment horizontal="right" vertical="center" wrapText="1"/>
    </xf>
    <xf numFmtId="173" fontId="0" fillId="35" borderId="14" xfId="0" applyNumberFormat="1" applyFont="1" applyFill="1" applyBorder="1" applyAlignment="1">
      <alignment horizontal="right" vertical="center" wrapText="1"/>
    </xf>
    <xf numFmtId="173" fontId="0" fillId="35" borderId="17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 wrapText="1"/>
    </xf>
    <xf numFmtId="4" fontId="0" fillId="35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7" fillId="33" borderId="44" xfId="49" applyFont="1" applyFill="1" applyBorder="1" applyAlignment="1">
      <alignment horizontal="center" vertical="center" wrapText="1"/>
      <protection/>
    </xf>
    <xf numFmtId="0" fontId="27" fillId="33" borderId="44" xfId="49" applyFont="1" applyFill="1" applyBorder="1" applyAlignment="1">
      <alignment horizontal="center" vertical="center" wrapText="1"/>
      <protection/>
    </xf>
    <xf numFmtId="0" fontId="54" fillId="0" borderId="16" xfId="0" applyFont="1" applyBorder="1" applyAlignment="1">
      <alignment horizontal="left" vertical="center" wrapText="1"/>
    </xf>
    <xf numFmtId="0" fontId="27" fillId="33" borderId="44" xfId="49" applyFont="1" applyFill="1" applyBorder="1" applyAlignment="1">
      <alignment horizontal="center" vertical="center" wrapText="1"/>
      <protection/>
    </xf>
    <xf numFmtId="0" fontId="75" fillId="0" borderId="21" xfId="0" applyFont="1" applyBorder="1" applyAlignment="1">
      <alignment wrapText="1"/>
    </xf>
    <xf numFmtId="172" fontId="76" fillId="0" borderId="22" xfId="0" applyNumberFormat="1" applyFont="1" applyBorder="1" applyAlignment="1">
      <alignment/>
    </xf>
    <xf numFmtId="172" fontId="76" fillId="0" borderId="23" xfId="0" applyNumberFormat="1" applyFont="1" applyBorder="1" applyAlignment="1">
      <alignment/>
    </xf>
    <xf numFmtId="0" fontId="72" fillId="35" borderId="16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75" fillId="0" borderId="46" xfId="0" applyFont="1" applyBorder="1" applyAlignment="1">
      <alignment wrapText="1"/>
    </xf>
    <xf numFmtId="0" fontId="66" fillId="0" borderId="45" xfId="0" applyFont="1" applyBorder="1" applyAlignment="1">
      <alignment horizontal="left" vertical="center" wrapText="1"/>
    </xf>
    <xf numFmtId="0" fontId="68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65" fillId="35" borderId="48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4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/>
    </xf>
    <xf numFmtId="4" fontId="66" fillId="0" borderId="14" xfId="0" applyNumberFormat="1" applyFont="1" applyBorder="1" applyAlignment="1">
      <alignment/>
    </xf>
    <xf numFmtId="4" fontId="66" fillId="0" borderId="15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178" fontId="65" fillId="35" borderId="10" xfId="0" applyNumberFormat="1" applyFont="1" applyFill="1" applyBorder="1" applyAlignment="1">
      <alignment/>
    </xf>
    <xf numFmtId="178" fontId="0" fillId="0" borderId="10" xfId="0" applyNumberFormat="1" applyBorder="1" applyAlignment="1">
      <alignment/>
    </xf>
    <xf numFmtId="178" fontId="54" fillId="0" borderId="10" xfId="0" applyNumberFormat="1" applyFont="1" applyBorder="1" applyAlignment="1">
      <alignment/>
    </xf>
    <xf numFmtId="0" fontId="69" fillId="0" borderId="50" xfId="48" applyFont="1" applyBorder="1" applyAlignment="1">
      <alignment horizontal="left" vertical="center"/>
      <protection/>
    </xf>
    <xf numFmtId="0" fontId="69" fillId="0" borderId="51" xfId="48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69" fillId="0" borderId="10" xfId="48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69" fillId="0" borderId="10" xfId="48" applyFont="1" applyBorder="1" applyAlignment="1">
      <alignment horizontal="center" vertical="center"/>
      <protection/>
    </xf>
    <xf numFmtId="0" fontId="63" fillId="0" borderId="53" xfId="48" applyFont="1" applyBorder="1" applyAlignment="1">
      <alignment horizontal="center" vertical="center"/>
      <protection/>
    </xf>
    <xf numFmtId="0" fontId="34" fillId="0" borderId="16" xfId="33" applyFont="1" applyFill="1" applyBorder="1" applyAlignment="1">
      <alignment horizontal="left" indent="5"/>
      <protection/>
    </xf>
    <xf numFmtId="0" fontId="43" fillId="0" borderId="16" xfId="33" applyFont="1" applyFill="1" applyBorder="1" applyAlignment="1">
      <alignment horizontal="left" indent="7"/>
      <protection/>
    </xf>
    <xf numFmtId="0" fontId="44" fillId="33" borderId="44" xfId="49" applyFont="1" applyFill="1" applyBorder="1" applyAlignment="1">
      <alignment horizontal="center" vertical="center" wrapText="1"/>
      <protection/>
    </xf>
    <xf numFmtId="0" fontId="27" fillId="33" borderId="54" xfId="49" applyFont="1" applyFill="1" applyBorder="1" applyAlignment="1">
      <alignment horizontal="center" vertical="center" wrapText="1"/>
      <protection/>
    </xf>
    <xf numFmtId="0" fontId="27" fillId="33" borderId="55" xfId="49" applyFont="1" applyFill="1" applyBorder="1" applyAlignment="1">
      <alignment horizontal="center" vertical="center" wrapText="1"/>
      <protection/>
    </xf>
    <xf numFmtId="0" fontId="27" fillId="33" borderId="56" xfId="49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66" fillId="0" borderId="0" xfId="0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2" xfId="34"/>
    <cellStyle name="Normal 2" xfId="35"/>
    <cellStyle name="Normal 2 2" xfId="36"/>
    <cellStyle name="Normal 3" xfId="37"/>
    <cellStyle name="Normal 3 2" xfId="38"/>
    <cellStyle name="Normal 4" xfId="39"/>
    <cellStyle name="Normal 4 2" xfId="40"/>
    <cellStyle name="Normal 4 3" xfId="41"/>
    <cellStyle name="Normal 4 4" xfId="42"/>
    <cellStyle name="Normal 5" xfId="43"/>
    <cellStyle name="Normal 6" xfId="44"/>
    <cellStyle name="Normal 7" xfId="45"/>
    <cellStyle name="Normal 8" xfId="46"/>
    <cellStyle name="Normal 9" xfId="47"/>
    <cellStyle name="Normal_Chart of Accounts  COA" xfId="48"/>
    <cellStyle name="Normal_Clas_venituri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0"/>
  <sheetViews>
    <sheetView tabSelected="1" zoomScale="90" zoomScaleNormal="90" zoomScalePageLayoutView="0" workbookViewId="0" topLeftCell="A1">
      <pane xSplit="9" ySplit="5" topLeftCell="J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2" sqref="A2:N2"/>
    </sheetView>
  </sheetViews>
  <sheetFormatPr defaultColWidth="9.140625" defaultRowHeight="15"/>
  <cols>
    <col min="1" max="1" width="2.00390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7109375" style="15" bestFit="1" customWidth="1"/>
    <col min="10" max="10" width="70.8515625" style="10" customWidth="1"/>
    <col min="11" max="11" width="13.7109375" style="0" customWidth="1"/>
    <col min="12" max="14" width="11.28125" style="0" customWidth="1"/>
  </cols>
  <sheetData>
    <row r="1" spans="13:14" ht="15.75">
      <c r="M1" s="484" t="s">
        <v>1063</v>
      </c>
      <c r="N1" s="484"/>
    </row>
    <row r="2" spans="1:14" ht="27.75" customHeight="1">
      <c r="A2" s="483" t="s">
        <v>1026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910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4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7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K8+K31+K34+K37</f>
        <v>48512.399999999994</v>
      </c>
      <c r="L7" s="47">
        <f>L8+L31+L34+L37</f>
        <v>50481</v>
      </c>
      <c r="M7" s="47">
        <f>M8+M31+M34+M37</f>
        <v>54850.00000000001</v>
      </c>
      <c r="N7" s="48">
        <f>N8+N31+N34+N37</f>
        <v>59354.99999999999</v>
      </c>
      <c r="Q7" s="56"/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45">
        <f>K9+K12+K17+K30</f>
        <v>29237.299999999996</v>
      </c>
      <c r="L8" s="45">
        <f>L9+L12+L17+L30</f>
        <v>31296</v>
      </c>
      <c r="M8" s="45">
        <f>M9+M12+M17+M30</f>
        <v>34663.8</v>
      </c>
      <c r="N8" s="46">
        <f>N9+N12+N17+N30</f>
        <v>38268.7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43">
        <f>K10+K11</f>
        <v>6140.1</v>
      </c>
      <c r="L9" s="43">
        <f>L10+L11</f>
        <v>6958</v>
      </c>
      <c r="M9" s="43">
        <f>M10+M11</f>
        <v>7594</v>
      </c>
      <c r="N9" s="44">
        <f>N10+N11</f>
        <v>8340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3">
        <v>3011.8</v>
      </c>
      <c r="L10" s="23">
        <v>3344</v>
      </c>
      <c r="M10" s="23">
        <v>3634</v>
      </c>
      <c r="N10" s="37">
        <v>4026</v>
      </c>
    </row>
    <row r="11" spans="1:14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3">
        <v>3128.3</v>
      </c>
      <c r="L11" s="23">
        <v>3614</v>
      </c>
      <c r="M11" s="23">
        <v>3960</v>
      </c>
      <c r="N11" s="37">
        <v>4314</v>
      </c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43">
        <f>K13+K14+K15+K16</f>
        <v>422.9</v>
      </c>
      <c r="L12" s="43">
        <f>L13+L14+L15+L16</f>
        <v>470</v>
      </c>
      <c r="M12" s="43">
        <f>M13+M14+M15+M16</f>
        <v>526</v>
      </c>
      <c r="N12" s="44">
        <f>N13+N14+N15+N16</f>
        <v>606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24">
        <v>183.7</v>
      </c>
      <c r="L13" s="24">
        <v>185</v>
      </c>
      <c r="M13" s="24">
        <v>185</v>
      </c>
      <c r="N13" s="39">
        <v>185</v>
      </c>
    </row>
    <row r="14" spans="1:14" ht="15" customHeight="1">
      <c r="A14" s="5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24">
        <v>235</v>
      </c>
      <c r="L14" s="24">
        <v>195</v>
      </c>
      <c r="M14" s="24">
        <v>200</v>
      </c>
      <c r="N14" s="39">
        <v>205</v>
      </c>
    </row>
    <row r="15" spans="1:14" ht="15" customHeight="1">
      <c r="A15" s="5"/>
      <c r="B15" s="5"/>
      <c r="C15" s="5"/>
      <c r="D15" s="5"/>
      <c r="E15" s="5"/>
      <c r="F15" s="5"/>
      <c r="G15" s="5"/>
      <c r="H15" s="30"/>
      <c r="I15" s="103"/>
      <c r="J15" s="113" t="s">
        <v>921</v>
      </c>
      <c r="K15" s="24">
        <v>4.2</v>
      </c>
      <c r="L15" s="24">
        <v>3</v>
      </c>
      <c r="M15" s="24">
        <v>3</v>
      </c>
      <c r="N15" s="39">
        <v>3</v>
      </c>
    </row>
    <row r="16" spans="1:14" ht="15" customHeight="1">
      <c r="A16" s="5"/>
      <c r="B16" s="5"/>
      <c r="C16" s="5"/>
      <c r="D16" s="5"/>
      <c r="E16" s="5"/>
      <c r="F16" s="5"/>
      <c r="G16" s="5"/>
      <c r="H16" s="30"/>
      <c r="I16" s="103"/>
      <c r="J16" s="113" t="s">
        <v>922</v>
      </c>
      <c r="K16" s="24">
        <v>0</v>
      </c>
      <c r="L16" s="24">
        <v>87</v>
      </c>
      <c r="M16" s="24">
        <v>138</v>
      </c>
      <c r="N16" s="39">
        <v>213</v>
      </c>
    </row>
    <row r="17" spans="1:14" ht="15" customHeight="1">
      <c r="A17" s="5" t="s">
        <v>1</v>
      </c>
      <c r="B17" s="5" t="s">
        <v>1</v>
      </c>
      <c r="C17" s="5" t="s">
        <v>11</v>
      </c>
      <c r="D17" s="5" t="s">
        <v>2</v>
      </c>
      <c r="E17" s="5" t="s">
        <v>2</v>
      </c>
      <c r="F17" s="5" t="s">
        <v>2</v>
      </c>
      <c r="G17" s="5" t="s">
        <v>2</v>
      </c>
      <c r="H17" s="30"/>
      <c r="I17" s="104" t="s">
        <v>15</v>
      </c>
      <c r="J17" s="116" t="s">
        <v>923</v>
      </c>
      <c r="K17" s="21">
        <f>K18+K22+K26+K27+K28</f>
        <v>21386.699999999997</v>
      </c>
      <c r="L17" s="21">
        <f>L18+L22+L26+L27+L28</f>
        <v>22466</v>
      </c>
      <c r="M17" s="21">
        <f>M18+M22+M26+M27+M28</f>
        <v>24939.8</v>
      </c>
      <c r="N17" s="40">
        <f>N18+N22+N26+N27+N28</f>
        <v>27687.000000000004</v>
      </c>
    </row>
    <row r="18" spans="1:14" ht="1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2</v>
      </c>
      <c r="F18" s="5" t="s">
        <v>2</v>
      </c>
      <c r="G18" s="5" t="s">
        <v>2</v>
      </c>
      <c r="H18" s="30"/>
      <c r="I18" s="103" t="s">
        <v>16</v>
      </c>
      <c r="J18" s="213" t="s">
        <v>924</v>
      </c>
      <c r="K18" s="183">
        <f>K19+K20+K21</f>
        <v>15310.499999999998</v>
      </c>
      <c r="L18" s="183">
        <f>L19+L20+L21</f>
        <v>15770</v>
      </c>
      <c r="M18" s="183">
        <f>M19+M20+M21</f>
        <v>17439</v>
      </c>
      <c r="N18" s="184">
        <f>N19+N20+N21</f>
        <v>19404.4</v>
      </c>
    </row>
    <row r="19" spans="1:14" ht="29.25" customHeight="1">
      <c r="A19" s="5" t="s">
        <v>1</v>
      </c>
      <c r="B19" s="5" t="s">
        <v>1</v>
      </c>
      <c r="C19" s="5" t="s">
        <v>11</v>
      </c>
      <c r="D19" s="5" t="s">
        <v>1</v>
      </c>
      <c r="E19" s="5" t="s">
        <v>1</v>
      </c>
      <c r="F19" s="5" t="s">
        <v>2</v>
      </c>
      <c r="G19" s="5" t="s">
        <v>2</v>
      </c>
      <c r="H19" s="30"/>
      <c r="I19" s="103" t="s">
        <v>17</v>
      </c>
      <c r="J19" s="113" t="s">
        <v>1013</v>
      </c>
      <c r="K19" s="24">
        <v>5529.5</v>
      </c>
      <c r="L19" s="24">
        <v>5917</v>
      </c>
      <c r="M19" s="24">
        <v>6433</v>
      </c>
      <c r="N19" s="39">
        <v>7007.3</v>
      </c>
    </row>
    <row r="20" spans="1:14" ht="15" customHeight="1">
      <c r="A20" s="5" t="s">
        <v>1</v>
      </c>
      <c r="B20" s="5" t="s">
        <v>1</v>
      </c>
      <c r="C20" s="5" t="s">
        <v>11</v>
      </c>
      <c r="D20" s="5" t="s">
        <v>1</v>
      </c>
      <c r="E20" s="5" t="s">
        <v>6</v>
      </c>
      <c r="F20" s="5" t="s">
        <v>2</v>
      </c>
      <c r="G20" s="5" t="s">
        <v>2</v>
      </c>
      <c r="H20" s="30"/>
      <c r="I20" s="103" t="s">
        <v>18</v>
      </c>
      <c r="J20" s="113" t="s">
        <v>925</v>
      </c>
      <c r="K20" s="24">
        <v>11934.6</v>
      </c>
      <c r="L20" s="24">
        <v>12138</v>
      </c>
      <c r="M20" s="24">
        <v>13491</v>
      </c>
      <c r="N20" s="39">
        <v>15104.1</v>
      </c>
    </row>
    <row r="21" spans="1:14" ht="15" customHeight="1">
      <c r="A21" s="5" t="s">
        <v>1</v>
      </c>
      <c r="B21" s="5" t="s">
        <v>1</v>
      </c>
      <c r="C21" s="5" t="s">
        <v>11</v>
      </c>
      <c r="D21" s="5" t="s">
        <v>1</v>
      </c>
      <c r="E21" s="5" t="s">
        <v>7</v>
      </c>
      <c r="F21" s="5" t="s">
        <v>2</v>
      </c>
      <c r="G21" s="5" t="s">
        <v>2</v>
      </c>
      <c r="H21" s="30"/>
      <c r="I21" s="103" t="s">
        <v>19</v>
      </c>
      <c r="J21" s="113" t="s">
        <v>926</v>
      </c>
      <c r="K21" s="24">
        <v>-2153.6</v>
      </c>
      <c r="L21" s="24">
        <v>-2285</v>
      </c>
      <c r="M21" s="24">
        <v>-2485</v>
      </c>
      <c r="N21" s="39">
        <v>-2707</v>
      </c>
    </row>
    <row r="22" spans="1:14" ht="15" customHeight="1">
      <c r="A22" s="5" t="s">
        <v>1</v>
      </c>
      <c r="B22" s="5" t="s">
        <v>1</v>
      </c>
      <c r="C22" s="5" t="s">
        <v>11</v>
      </c>
      <c r="D22" s="5" t="s">
        <v>6</v>
      </c>
      <c r="E22" s="5" t="s">
        <v>2</v>
      </c>
      <c r="F22" s="5" t="s">
        <v>2</v>
      </c>
      <c r="G22" s="5" t="s">
        <v>2</v>
      </c>
      <c r="H22" s="30"/>
      <c r="I22" s="103" t="s">
        <v>20</v>
      </c>
      <c r="J22" s="116" t="s">
        <v>927</v>
      </c>
      <c r="K22" s="21">
        <f>K23+K24+K25</f>
        <v>4303.400000000001</v>
      </c>
      <c r="L22" s="21">
        <f>L23+L24+L25</f>
        <v>4788</v>
      </c>
      <c r="M22" s="21">
        <f>M23+M24+M25</f>
        <v>5429.000000000001</v>
      </c>
      <c r="N22" s="40">
        <f>N23+N24+N25</f>
        <v>6022</v>
      </c>
    </row>
    <row r="23" spans="1:14" ht="30">
      <c r="A23" s="5"/>
      <c r="B23" s="5"/>
      <c r="C23" s="5"/>
      <c r="D23" s="5"/>
      <c r="E23" s="5"/>
      <c r="F23" s="5"/>
      <c r="G23" s="6"/>
      <c r="H23" s="32"/>
      <c r="I23" s="103"/>
      <c r="J23" s="113" t="s">
        <v>1010</v>
      </c>
      <c r="K23" s="24">
        <v>628.6</v>
      </c>
      <c r="L23" s="24">
        <v>570.3</v>
      </c>
      <c r="M23" s="24">
        <v>622.1</v>
      </c>
      <c r="N23" s="39">
        <v>662</v>
      </c>
    </row>
    <row r="24" spans="1:14" ht="15">
      <c r="A24" s="5"/>
      <c r="B24" s="5"/>
      <c r="C24" s="5"/>
      <c r="D24" s="5"/>
      <c r="E24" s="5"/>
      <c r="F24" s="5"/>
      <c r="G24" s="6"/>
      <c r="H24" s="32"/>
      <c r="I24" s="103"/>
      <c r="J24" s="113" t="s">
        <v>1011</v>
      </c>
      <c r="K24" s="24">
        <v>3899.2</v>
      </c>
      <c r="L24" s="24">
        <v>4358.7</v>
      </c>
      <c r="M24" s="24">
        <v>4947.8</v>
      </c>
      <c r="N24" s="39">
        <v>5500.9</v>
      </c>
    </row>
    <row r="25" spans="1:14" ht="15" customHeight="1">
      <c r="A25" s="5" t="s">
        <v>1</v>
      </c>
      <c r="B25" s="5" t="s">
        <v>1</v>
      </c>
      <c r="C25" s="5" t="s">
        <v>11</v>
      </c>
      <c r="D25" s="5">
        <v>2</v>
      </c>
      <c r="E25" s="5">
        <v>9</v>
      </c>
      <c r="F25" s="5" t="s">
        <v>2</v>
      </c>
      <c r="G25" s="5" t="s">
        <v>2</v>
      </c>
      <c r="H25" s="30"/>
      <c r="I25" s="103">
        <v>11429</v>
      </c>
      <c r="J25" s="113" t="s">
        <v>928</v>
      </c>
      <c r="K25" s="24">
        <v>-224.4</v>
      </c>
      <c r="L25" s="24">
        <v>-141</v>
      </c>
      <c r="M25" s="24">
        <v>-140.9</v>
      </c>
      <c r="N25" s="39">
        <v>-140.9</v>
      </c>
    </row>
    <row r="26" spans="1:14" s="12" customFormat="1" ht="15" customHeight="1">
      <c r="A26" s="11" t="s">
        <v>1</v>
      </c>
      <c r="B26" s="11" t="s">
        <v>1</v>
      </c>
      <c r="C26" s="11" t="s">
        <v>11</v>
      </c>
      <c r="D26" s="11" t="s">
        <v>11</v>
      </c>
      <c r="E26" s="11" t="s">
        <v>2</v>
      </c>
      <c r="F26" s="11" t="s">
        <v>2</v>
      </c>
      <c r="G26" s="11" t="s">
        <v>2</v>
      </c>
      <c r="H26" s="33"/>
      <c r="I26" s="105" t="s">
        <v>23</v>
      </c>
      <c r="J26" s="214" t="s">
        <v>929</v>
      </c>
      <c r="K26" s="25">
        <v>420.5</v>
      </c>
      <c r="L26" s="25">
        <v>484.5</v>
      </c>
      <c r="M26" s="25">
        <v>547.2</v>
      </c>
      <c r="N26" s="41">
        <v>594.5</v>
      </c>
    </row>
    <row r="27" spans="1:14" ht="31.5" customHeight="1">
      <c r="A27" s="5" t="s">
        <v>1</v>
      </c>
      <c r="B27" s="5" t="s">
        <v>1</v>
      </c>
      <c r="C27" s="5" t="s">
        <v>11</v>
      </c>
      <c r="D27" s="5" t="s">
        <v>12</v>
      </c>
      <c r="E27" s="5" t="s">
        <v>2</v>
      </c>
      <c r="F27" s="5" t="s">
        <v>2</v>
      </c>
      <c r="G27" s="5" t="s">
        <v>2</v>
      </c>
      <c r="H27" s="30"/>
      <c r="I27" s="103" t="s">
        <v>24</v>
      </c>
      <c r="J27" s="213" t="s">
        <v>930</v>
      </c>
      <c r="K27" s="24">
        <v>486.3</v>
      </c>
      <c r="L27" s="24">
        <v>491.3</v>
      </c>
      <c r="M27" s="24">
        <v>501.5</v>
      </c>
      <c r="N27" s="39">
        <v>551.7</v>
      </c>
    </row>
    <row r="28" spans="1:14" ht="15" customHeight="1">
      <c r="A28" s="5" t="s">
        <v>1</v>
      </c>
      <c r="B28" s="5" t="s">
        <v>1</v>
      </c>
      <c r="C28" s="5" t="s">
        <v>11</v>
      </c>
      <c r="D28" s="5" t="s">
        <v>21</v>
      </c>
      <c r="E28" s="5" t="s">
        <v>2</v>
      </c>
      <c r="F28" s="5" t="s">
        <v>2</v>
      </c>
      <c r="G28" s="5" t="s">
        <v>2</v>
      </c>
      <c r="H28" s="30"/>
      <c r="I28" s="103" t="s">
        <v>25</v>
      </c>
      <c r="J28" s="213" t="s">
        <v>931</v>
      </c>
      <c r="K28" s="24">
        <v>866</v>
      </c>
      <c r="L28" s="24">
        <v>932.2</v>
      </c>
      <c r="M28" s="24">
        <v>1023.1</v>
      </c>
      <c r="N28" s="39">
        <f>'BS mi. lei'!N26+'BL mil. lei'!N23+0.1</f>
        <v>1114.3999999999999</v>
      </c>
    </row>
    <row r="29" spans="1:14" ht="15" customHeight="1">
      <c r="A29" s="5" t="s">
        <v>1</v>
      </c>
      <c r="B29" s="5" t="s">
        <v>1</v>
      </c>
      <c r="C29" s="5" t="s">
        <v>11</v>
      </c>
      <c r="D29" s="5" t="s">
        <v>21</v>
      </c>
      <c r="E29" s="5">
        <v>3</v>
      </c>
      <c r="F29" s="5" t="s">
        <v>2</v>
      </c>
      <c r="G29" s="5" t="s">
        <v>2</v>
      </c>
      <c r="H29" s="30"/>
      <c r="I29" s="103">
        <v>11463</v>
      </c>
      <c r="J29" s="113" t="s">
        <v>932</v>
      </c>
      <c r="K29" s="191">
        <v>808</v>
      </c>
      <c r="L29" s="191">
        <v>812.3</v>
      </c>
      <c r="M29" s="191">
        <v>826.8</v>
      </c>
      <c r="N29" s="192">
        <v>839.8</v>
      </c>
    </row>
    <row r="30" spans="1:14" ht="15" customHeight="1">
      <c r="A30" s="5" t="s">
        <v>1</v>
      </c>
      <c r="B30" s="5" t="s">
        <v>1</v>
      </c>
      <c r="C30" s="5" t="s">
        <v>12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26</v>
      </c>
      <c r="J30" s="116" t="s">
        <v>933</v>
      </c>
      <c r="K30" s="21">
        <v>1287.6</v>
      </c>
      <c r="L30" s="21">
        <v>1402</v>
      </c>
      <c r="M30" s="21">
        <v>1604</v>
      </c>
      <c r="N30" s="40">
        <v>1635.7</v>
      </c>
    </row>
    <row r="31" spans="1:14" ht="15" customHeight="1">
      <c r="A31" s="5" t="s">
        <v>1</v>
      </c>
      <c r="B31" s="5" t="s">
        <v>6</v>
      </c>
      <c r="C31" s="5" t="s">
        <v>2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0" t="s">
        <v>27</v>
      </c>
      <c r="J31" s="110" t="s">
        <v>934</v>
      </c>
      <c r="K31" s="45">
        <f>K32+K33</f>
        <v>13462.6</v>
      </c>
      <c r="L31" s="45">
        <f>L32+L33</f>
        <v>14627</v>
      </c>
      <c r="M31" s="45">
        <f>M32+M33</f>
        <v>16072</v>
      </c>
      <c r="N31" s="46">
        <f>N32+N33</f>
        <v>17506</v>
      </c>
    </row>
    <row r="32" spans="1:18" ht="29.25" customHeight="1">
      <c r="A32" s="5" t="s">
        <v>1</v>
      </c>
      <c r="B32" s="5" t="s">
        <v>6</v>
      </c>
      <c r="C32" s="5" t="s">
        <v>1</v>
      </c>
      <c r="D32" s="5" t="s">
        <v>2</v>
      </c>
      <c r="E32" s="5" t="s">
        <v>2</v>
      </c>
      <c r="F32" s="5" t="s">
        <v>2</v>
      </c>
      <c r="G32" s="5" t="s">
        <v>2</v>
      </c>
      <c r="H32" s="30"/>
      <c r="I32" s="104" t="s">
        <v>28</v>
      </c>
      <c r="J32" s="116" t="s">
        <v>1012</v>
      </c>
      <c r="K32" s="21">
        <v>10202.6</v>
      </c>
      <c r="L32" s="21">
        <v>11085</v>
      </c>
      <c r="M32" s="21">
        <v>12180</v>
      </c>
      <c r="N32" s="40">
        <v>13267</v>
      </c>
      <c r="O32" s="19"/>
      <c r="P32" s="19"/>
      <c r="Q32" s="19"/>
      <c r="R32" s="19"/>
    </row>
    <row r="33" spans="1:14" ht="15" customHeight="1">
      <c r="A33" s="5" t="s">
        <v>1</v>
      </c>
      <c r="B33" s="5" t="s">
        <v>6</v>
      </c>
      <c r="C33" s="5" t="s">
        <v>6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32</v>
      </c>
      <c r="J33" s="116" t="s">
        <v>935</v>
      </c>
      <c r="K33" s="21">
        <v>3260</v>
      </c>
      <c r="L33" s="21">
        <v>3542</v>
      </c>
      <c r="M33" s="21">
        <v>3892</v>
      </c>
      <c r="N33" s="40">
        <v>4239</v>
      </c>
    </row>
    <row r="34" spans="1:18" ht="15" customHeight="1">
      <c r="A34" s="5" t="s">
        <v>1</v>
      </c>
      <c r="B34" s="5" t="s">
        <v>7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107" t="s">
        <v>34</v>
      </c>
      <c r="J34" s="118" t="s">
        <v>936</v>
      </c>
      <c r="K34" s="22">
        <f>K35+K36</f>
        <v>3800.7999999999997</v>
      </c>
      <c r="L34" s="22">
        <f>L35+L36</f>
        <v>2457.5</v>
      </c>
      <c r="M34" s="22">
        <f>M35+M36</f>
        <v>1908.3999999999999</v>
      </c>
      <c r="N34" s="36">
        <f>N35+N36</f>
        <v>1268.6</v>
      </c>
      <c r="O34" s="19"/>
      <c r="P34" s="19"/>
      <c r="Q34" s="19"/>
      <c r="R34" s="19"/>
    </row>
    <row r="35" spans="1:14" ht="15" customHeight="1">
      <c r="A35" s="5" t="s">
        <v>1</v>
      </c>
      <c r="B35" s="5" t="s">
        <v>7</v>
      </c>
      <c r="C35" s="5" t="s">
        <v>1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104" t="s">
        <v>36</v>
      </c>
      <c r="J35" s="116" t="s">
        <v>937</v>
      </c>
      <c r="K35" s="21">
        <v>385.6</v>
      </c>
      <c r="L35" s="21">
        <v>153.7</v>
      </c>
      <c r="M35" s="21">
        <v>5.3</v>
      </c>
      <c r="N35" s="40">
        <v>5.1</v>
      </c>
    </row>
    <row r="36" spans="1:14" ht="15" customHeight="1">
      <c r="A36" s="5" t="s">
        <v>1</v>
      </c>
      <c r="B36" s="5" t="s">
        <v>7</v>
      </c>
      <c r="C36" s="5" t="s">
        <v>6</v>
      </c>
      <c r="D36" s="5" t="s">
        <v>2</v>
      </c>
      <c r="E36" s="5" t="s">
        <v>2</v>
      </c>
      <c r="F36" s="5" t="s">
        <v>2</v>
      </c>
      <c r="G36" s="5" t="s">
        <v>2</v>
      </c>
      <c r="H36" s="30"/>
      <c r="I36" s="104" t="s">
        <v>37</v>
      </c>
      <c r="J36" s="116" t="s">
        <v>938</v>
      </c>
      <c r="K36" s="21">
        <v>3415.2</v>
      </c>
      <c r="L36" s="21">
        <v>2303.8</v>
      </c>
      <c r="M36" s="21">
        <v>1903.1</v>
      </c>
      <c r="N36" s="40">
        <v>1263.5</v>
      </c>
    </row>
    <row r="37" spans="1:18" s="12" customFormat="1" ht="15" customHeight="1">
      <c r="A37" s="11" t="s">
        <v>1</v>
      </c>
      <c r="B37" s="11" t="s">
        <v>11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33"/>
      <c r="I37" s="100" t="s">
        <v>38</v>
      </c>
      <c r="J37" s="110" t="s">
        <v>939</v>
      </c>
      <c r="K37" s="45">
        <f>K38+K39+K40+K41+K42</f>
        <v>2011.7000000000003</v>
      </c>
      <c r="L37" s="45">
        <f>L38+L39+L40+L41+L42</f>
        <v>2100.4999999999995</v>
      </c>
      <c r="M37" s="45">
        <f>M38+M39+M40+M41+M42</f>
        <v>2205.8</v>
      </c>
      <c r="N37" s="46">
        <f>N38+N39+N40+N41+N42</f>
        <v>2311.7</v>
      </c>
      <c r="O37" s="20"/>
      <c r="P37" s="20"/>
      <c r="Q37" s="20"/>
      <c r="R37" s="20"/>
    </row>
    <row r="38" spans="1:14" ht="15" customHeight="1">
      <c r="A38" s="5" t="s">
        <v>1</v>
      </c>
      <c r="B38" s="5" t="s">
        <v>11</v>
      </c>
      <c r="C38" s="5" t="s">
        <v>1</v>
      </c>
      <c r="D38" s="5" t="s">
        <v>2</v>
      </c>
      <c r="E38" s="5" t="s">
        <v>2</v>
      </c>
      <c r="F38" s="5" t="s">
        <v>2</v>
      </c>
      <c r="G38" s="5" t="s">
        <v>2</v>
      </c>
      <c r="H38" s="30"/>
      <c r="I38" s="103" t="s">
        <v>39</v>
      </c>
      <c r="J38" s="114" t="s">
        <v>940</v>
      </c>
      <c r="K38" s="24">
        <v>282.2</v>
      </c>
      <c r="L38" s="24">
        <v>273.6</v>
      </c>
      <c r="M38" s="24">
        <v>294.8</v>
      </c>
      <c r="N38" s="39">
        <v>322.5</v>
      </c>
    </row>
    <row r="39" spans="1:14" s="163" customFormat="1" ht="15" customHeight="1">
      <c r="A39" s="161" t="s">
        <v>1</v>
      </c>
      <c r="B39" s="161" t="s">
        <v>11</v>
      </c>
      <c r="C39" s="161" t="s">
        <v>6</v>
      </c>
      <c r="D39" s="161" t="s">
        <v>2</v>
      </c>
      <c r="E39" s="161" t="s">
        <v>2</v>
      </c>
      <c r="F39" s="161" t="s">
        <v>2</v>
      </c>
      <c r="G39" s="161" t="s">
        <v>2</v>
      </c>
      <c r="H39" s="162"/>
      <c r="I39" s="104" t="s">
        <v>40</v>
      </c>
      <c r="J39" s="164" t="s">
        <v>941</v>
      </c>
      <c r="K39" s="21">
        <v>1368.7</v>
      </c>
      <c r="L39" s="21">
        <v>1398</v>
      </c>
      <c r="M39" s="21">
        <v>1402.9</v>
      </c>
      <c r="N39" s="40">
        <v>1406.2</v>
      </c>
    </row>
    <row r="40" spans="1:14" ht="15" customHeight="1">
      <c r="A40" s="5" t="s">
        <v>1</v>
      </c>
      <c r="B40" s="5" t="s">
        <v>11</v>
      </c>
      <c r="C40" s="5" t="s">
        <v>7</v>
      </c>
      <c r="D40" s="5" t="s">
        <v>2</v>
      </c>
      <c r="E40" s="5" t="s">
        <v>2</v>
      </c>
      <c r="F40" s="5" t="s">
        <v>2</v>
      </c>
      <c r="G40" s="5" t="s">
        <v>2</v>
      </c>
      <c r="H40" s="30"/>
      <c r="I40" s="104" t="s">
        <v>41</v>
      </c>
      <c r="J40" s="164" t="s">
        <v>942</v>
      </c>
      <c r="K40" s="21">
        <v>210.5</v>
      </c>
      <c r="L40" s="21">
        <v>210.6</v>
      </c>
      <c r="M40" s="21">
        <v>320</v>
      </c>
      <c r="N40" s="40">
        <v>350</v>
      </c>
    </row>
    <row r="41" spans="1:14" s="8" customFormat="1" ht="15" customHeight="1">
      <c r="A41" s="7" t="s">
        <v>1</v>
      </c>
      <c r="B41" s="7" t="s">
        <v>11</v>
      </c>
      <c r="C41" s="7" t="s">
        <v>11</v>
      </c>
      <c r="D41" s="7" t="s">
        <v>2</v>
      </c>
      <c r="E41" s="7" t="s">
        <v>2</v>
      </c>
      <c r="F41" s="7" t="s">
        <v>2</v>
      </c>
      <c r="G41" s="7" t="s">
        <v>2</v>
      </c>
      <c r="H41" s="31"/>
      <c r="I41" s="102" t="s">
        <v>42</v>
      </c>
      <c r="J41" s="165" t="s">
        <v>943</v>
      </c>
      <c r="K41" s="43">
        <v>106.9</v>
      </c>
      <c r="L41" s="43">
        <v>135.6</v>
      </c>
      <c r="M41" s="43">
        <v>135.6</v>
      </c>
      <c r="N41" s="44">
        <v>135.6</v>
      </c>
    </row>
    <row r="42" spans="1:14" ht="15" customHeight="1" thickBot="1">
      <c r="A42" s="5" t="s">
        <v>1</v>
      </c>
      <c r="B42" s="5" t="s">
        <v>11</v>
      </c>
      <c r="C42" s="5" t="s">
        <v>12</v>
      </c>
      <c r="D42" s="5" t="s">
        <v>2</v>
      </c>
      <c r="E42" s="5" t="s">
        <v>2</v>
      </c>
      <c r="F42" s="5" t="s">
        <v>2</v>
      </c>
      <c r="G42" s="5" t="s">
        <v>2</v>
      </c>
      <c r="H42" s="30"/>
      <c r="I42" s="127" t="s">
        <v>43</v>
      </c>
      <c r="J42" s="166" t="s">
        <v>944</v>
      </c>
      <c r="K42" s="61">
        <v>43.4</v>
      </c>
      <c r="L42" s="61">
        <v>82.7</v>
      </c>
      <c r="M42" s="61">
        <v>52.5</v>
      </c>
      <c r="N42" s="70">
        <v>97.4</v>
      </c>
    </row>
    <row r="43" spans="1:14" ht="19.5" thickTop="1">
      <c r="A43" s="54"/>
      <c r="B43" s="54"/>
      <c r="C43" s="54"/>
      <c r="D43" s="54"/>
      <c r="E43" s="54"/>
      <c r="F43" s="54"/>
      <c r="G43" s="54"/>
      <c r="H43" s="55"/>
      <c r="I43" s="160">
        <v>2</v>
      </c>
      <c r="J43" s="119" t="s">
        <v>945</v>
      </c>
      <c r="K43" s="60">
        <v>52784.4</v>
      </c>
      <c r="L43" s="60">
        <v>54770.6</v>
      </c>
      <c r="M43" s="60">
        <v>59529.3</v>
      </c>
      <c r="N43" s="93">
        <v>64279.3</v>
      </c>
    </row>
    <row r="44" spans="1:14" ht="15.75">
      <c r="A44" s="54"/>
      <c r="B44" s="54"/>
      <c r="C44" s="54"/>
      <c r="D44" s="54"/>
      <c r="E44" s="54"/>
      <c r="F44" s="54"/>
      <c r="G44" s="54"/>
      <c r="H44" s="55"/>
      <c r="I44" s="380"/>
      <c r="J44" s="120" t="s">
        <v>946</v>
      </c>
      <c r="K44" s="274">
        <f>K47+K50+K53+K56+K59+K62+K65+K68+K71+K74+K77+K80+K83+K86+K89+K92+K95+K98+K101+K104+K107+K110</f>
        <v>50563.6</v>
      </c>
      <c r="L44" s="274">
        <f aca="true" t="shared" si="0" ref="K44:N45">L47+L50+L53+L56+L59+L62+L65+L68+L71+L74+L77+L80+L83+L86+L89+L92+L95+L98+L101+L104+L107+L110</f>
        <v>52399.4</v>
      </c>
      <c r="M44" s="274">
        <f t="shared" si="0"/>
        <v>56149.299999999996</v>
      </c>
      <c r="N44" s="275">
        <f t="shared" si="0"/>
        <v>60164.7</v>
      </c>
    </row>
    <row r="45" spans="1:14" ht="15.75">
      <c r="A45" s="54"/>
      <c r="B45" s="54"/>
      <c r="C45" s="54"/>
      <c r="D45" s="54"/>
      <c r="E45" s="54"/>
      <c r="F45" s="54"/>
      <c r="G45" s="54"/>
      <c r="H45" s="55"/>
      <c r="I45" s="380"/>
      <c r="J45" s="121" t="s">
        <v>947</v>
      </c>
      <c r="K45" s="274">
        <f t="shared" si="0"/>
        <v>2220.7</v>
      </c>
      <c r="L45" s="274">
        <f t="shared" si="0"/>
        <v>2371.4</v>
      </c>
      <c r="M45" s="274">
        <f t="shared" si="0"/>
        <v>3379.9</v>
      </c>
      <c r="N45" s="275">
        <f t="shared" si="0"/>
        <v>4114.900000000001</v>
      </c>
    </row>
    <row r="46" spans="1:16" ht="15.75">
      <c r="A46" s="54"/>
      <c r="B46" s="54"/>
      <c r="C46" s="54"/>
      <c r="D46" s="54"/>
      <c r="E46" s="54"/>
      <c r="F46" s="54"/>
      <c r="G46" s="54"/>
      <c r="H46" s="55"/>
      <c r="I46" s="129" t="s">
        <v>883</v>
      </c>
      <c r="J46" s="122" t="s">
        <v>949</v>
      </c>
      <c r="K46" s="288">
        <f>K47+K48</f>
        <v>3136.4</v>
      </c>
      <c r="L46" s="288">
        <f>L47+L48</f>
        <v>3204.8</v>
      </c>
      <c r="M46" s="288">
        <f>M47+M48</f>
        <v>5288.4</v>
      </c>
      <c r="N46" s="289">
        <f>N47+N48</f>
        <v>6730</v>
      </c>
      <c r="P46" s="443"/>
    </row>
    <row r="47" spans="1:19" ht="15.75">
      <c r="A47" s="54"/>
      <c r="B47" s="54"/>
      <c r="C47" s="54"/>
      <c r="D47" s="54"/>
      <c r="E47" s="54"/>
      <c r="F47" s="54"/>
      <c r="G47" s="54"/>
      <c r="H47" s="55"/>
      <c r="I47" s="381"/>
      <c r="J47" s="120" t="s">
        <v>946</v>
      </c>
      <c r="K47" s="286">
        <v>3115.3</v>
      </c>
      <c r="L47" s="286">
        <v>3177.9</v>
      </c>
      <c r="M47" s="286">
        <v>5261.5</v>
      </c>
      <c r="N47" s="287">
        <v>6712.6</v>
      </c>
      <c r="P47" s="56"/>
      <c r="Q47" s="56"/>
      <c r="R47" s="56"/>
      <c r="S47" s="56"/>
    </row>
    <row r="48" spans="1:14" ht="15.75">
      <c r="A48" s="54"/>
      <c r="B48" s="54"/>
      <c r="C48" s="54"/>
      <c r="D48" s="54"/>
      <c r="E48" s="54"/>
      <c r="F48" s="54"/>
      <c r="G48" s="54"/>
      <c r="H48" s="55"/>
      <c r="I48" s="381"/>
      <c r="J48" s="121" t="s">
        <v>947</v>
      </c>
      <c r="K48" s="286">
        <v>21.1</v>
      </c>
      <c r="L48" s="286">
        <v>26.9</v>
      </c>
      <c r="M48" s="286">
        <v>26.9</v>
      </c>
      <c r="N48" s="287">
        <v>17.4</v>
      </c>
    </row>
    <row r="49" spans="1:14" ht="15.75">
      <c r="A49" s="54"/>
      <c r="B49" s="54"/>
      <c r="C49" s="54"/>
      <c r="D49" s="54"/>
      <c r="E49" s="54"/>
      <c r="F49" s="54"/>
      <c r="G49" s="54"/>
      <c r="H49" s="55"/>
      <c r="I49" s="129" t="s">
        <v>884</v>
      </c>
      <c r="J49" s="122" t="s">
        <v>1025</v>
      </c>
      <c r="K49" s="288">
        <f>K50+K51</f>
        <v>421.5</v>
      </c>
      <c r="L49" s="288">
        <f>L50+L51</f>
        <v>403.1</v>
      </c>
      <c r="M49" s="288">
        <f>M50+M51</f>
        <v>416</v>
      </c>
      <c r="N49" s="289">
        <f>N50+N51</f>
        <v>404.2</v>
      </c>
    </row>
    <row r="50" spans="1:14" ht="15.75">
      <c r="A50" s="54"/>
      <c r="B50" s="54"/>
      <c r="C50" s="54"/>
      <c r="D50" s="54"/>
      <c r="E50" s="54"/>
      <c r="F50" s="54"/>
      <c r="G50" s="54"/>
      <c r="H50" s="55"/>
      <c r="I50" s="381"/>
      <c r="J50" s="120" t="s">
        <v>946</v>
      </c>
      <c r="K50" s="286">
        <v>421.5</v>
      </c>
      <c r="L50" s="286">
        <v>403.1</v>
      </c>
      <c r="M50" s="286">
        <v>416</v>
      </c>
      <c r="N50" s="287">
        <v>404.2</v>
      </c>
    </row>
    <row r="51" spans="1:14" ht="15.75">
      <c r="A51" s="54"/>
      <c r="B51" s="54"/>
      <c r="C51" s="54"/>
      <c r="D51" s="54"/>
      <c r="E51" s="54"/>
      <c r="F51" s="54"/>
      <c r="G51" s="54"/>
      <c r="H51" s="55"/>
      <c r="I51" s="381"/>
      <c r="J51" s="121" t="s">
        <v>947</v>
      </c>
      <c r="K51" s="286"/>
      <c r="L51" s="286"/>
      <c r="M51" s="286"/>
      <c r="N51" s="287"/>
    </row>
    <row r="52" spans="1:14" ht="15.75">
      <c r="A52" s="54"/>
      <c r="B52" s="54"/>
      <c r="C52" s="54"/>
      <c r="D52" s="54"/>
      <c r="E52" s="54"/>
      <c r="F52" s="54"/>
      <c r="G52" s="54"/>
      <c r="H52" s="55"/>
      <c r="I52" s="129" t="s">
        <v>885</v>
      </c>
      <c r="J52" s="122" t="s">
        <v>968</v>
      </c>
      <c r="K52" s="288">
        <f>K53+K54</f>
        <v>1812.5</v>
      </c>
      <c r="L52" s="288">
        <f>L53+L54</f>
        <v>2307</v>
      </c>
      <c r="M52" s="288">
        <f>M53+M54</f>
        <v>1849</v>
      </c>
      <c r="N52" s="289">
        <f>N53+N54</f>
        <v>2064</v>
      </c>
    </row>
    <row r="53" spans="1:14" ht="15.75">
      <c r="A53" s="54"/>
      <c r="B53" s="54"/>
      <c r="C53" s="54"/>
      <c r="D53" s="54"/>
      <c r="E53" s="54"/>
      <c r="F53" s="54"/>
      <c r="G53" s="54"/>
      <c r="H53" s="55"/>
      <c r="I53" s="381"/>
      <c r="J53" s="120" t="s">
        <v>946</v>
      </c>
      <c r="K53" s="286">
        <v>1812.5</v>
      </c>
      <c r="L53" s="286">
        <v>2307</v>
      </c>
      <c r="M53" s="286">
        <v>1849</v>
      </c>
      <c r="N53" s="287">
        <v>2064</v>
      </c>
    </row>
    <row r="54" spans="1:14" ht="15.75">
      <c r="A54" s="54"/>
      <c r="B54" s="54"/>
      <c r="C54" s="54"/>
      <c r="D54" s="54"/>
      <c r="E54" s="54"/>
      <c r="F54" s="54"/>
      <c r="G54" s="54"/>
      <c r="H54" s="55"/>
      <c r="I54" s="381"/>
      <c r="J54" s="121" t="s">
        <v>947</v>
      </c>
      <c r="K54" s="358"/>
      <c r="L54" s="358"/>
      <c r="M54" s="358"/>
      <c r="N54" s="359"/>
    </row>
    <row r="55" spans="1:14" ht="15.75">
      <c r="A55" s="54"/>
      <c r="B55" s="54"/>
      <c r="C55" s="54"/>
      <c r="D55" s="54"/>
      <c r="E55" s="54"/>
      <c r="F55" s="54"/>
      <c r="G55" s="54"/>
      <c r="H55" s="55"/>
      <c r="I55" s="129" t="s">
        <v>886</v>
      </c>
      <c r="J55" s="122" t="s">
        <v>950</v>
      </c>
      <c r="K55" s="288">
        <f>K56+K57</f>
        <v>591.7</v>
      </c>
      <c r="L55" s="288">
        <f>L56+L57</f>
        <v>489.9</v>
      </c>
      <c r="M55" s="288">
        <f>M56+M57</f>
        <v>491.1</v>
      </c>
      <c r="N55" s="289">
        <f>N56+N57</f>
        <v>493.6</v>
      </c>
    </row>
    <row r="56" spans="1:14" ht="15.75">
      <c r="A56" s="54"/>
      <c r="B56" s="54"/>
      <c r="C56" s="54"/>
      <c r="D56" s="54"/>
      <c r="E56" s="54"/>
      <c r="F56" s="54"/>
      <c r="G56" s="54"/>
      <c r="H56" s="55"/>
      <c r="I56" s="381"/>
      <c r="J56" s="120" t="s">
        <v>946</v>
      </c>
      <c r="K56" s="286">
        <v>591.7</v>
      </c>
      <c r="L56" s="286">
        <v>489.9</v>
      </c>
      <c r="M56" s="286">
        <v>491.1</v>
      </c>
      <c r="N56" s="287">
        <v>493.6</v>
      </c>
    </row>
    <row r="57" spans="1:14" ht="15.75">
      <c r="A57" s="54"/>
      <c r="B57" s="54"/>
      <c r="C57" s="54"/>
      <c r="D57" s="54"/>
      <c r="E57" s="54"/>
      <c r="F57" s="54"/>
      <c r="G57" s="54"/>
      <c r="H57" s="55"/>
      <c r="I57" s="381"/>
      <c r="J57" s="121" t="s">
        <v>947</v>
      </c>
      <c r="K57" s="286"/>
      <c r="L57" s="286"/>
      <c r="M57" s="286"/>
      <c r="N57" s="287"/>
    </row>
    <row r="58" spans="1:14" ht="15.75">
      <c r="A58" s="54"/>
      <c r="B58" s="54"/>
      <c r="C58" s="54"/>
      <c r="D58" s="54"/>
      <c r="E58" s="54"/>
      <c r="F58" s="54"/>
      <c r="G58" s="54"/>
      <c r="H58" s="55"/>
      <c r="I58" s="129" t="s">
        <v>887</v>
      </c>
      <c r="J58" s="122" t="s">
        <v>951</v>
      </c>
      <c r="K58" s="288">
        <f>K59+K60</f>
        <v>2363.5</v>
      </c>
      <c r="L58" s="288">
        <f>L59+L60</f>
        <v>2001.1</v>
      </c>
      <c r="M58" s="288">
        <f>M59+M60</f>
        <v>1998.6</v>
      </c>
      <c r="N58" s="289">
        <f>N59+N60</f>
        <v>2008.4</v>
      </c>
    </row>
    <row r="59" spans="1:14" ht="15.75">
      <c r="A59" s="54"/>
      <c r="B59" s="54"/>
      <c r="C59" s="54"/>
      <c r="D59" s="54"/>
      <c r="E59" s="54"/>
      <c r="F59" s="54"/>
      <c r="G59" s="54"/>
      <c r="H59" s="55"/>
      <c r="I59" s="381"/>
      <c r="J59" s="120" t="s">
        <v>946</v>
      </c>
      <c r="K59" s="286">
        <v>2349.3</v>
      </c>
      <c r="L59" s="286">
        <v>1984.5</v>
      </c>
      <c r="M59" s="286">
        <v>1988.6</v>
      </c>
      <c r="N59" s="287">
        <v>1993.4</v>
      </c>
    </row>
    <row r="60" spans="1:14" ht="15.75">
      <c r="A60" s="54"/>
      <c r="B60" s="54"/>
      <c r="C60" s="54"/>
      <c r="D60" s="54"/>
      <c r="E60" s="54"/>
      <c r="F60" s="54"/>
      <c r="G60" s="54"/>
      <c r="H60" s="55"/>
      <c r="I60" s="381"/>
      <c r="J60" s="121" t="s">
        <v>947</v>
      </c>
      <c r="K60" s="286">
        <v>14.2</v>
      </c>
      <c r="L60" s="286">
        <v>16.6</v>
      </c>
      <c r="M60" s="286">
        <v>10</v>
      </c>
      <c r="N60" s="287">
        <v>15</v>
      </c>
    </row>
    <row r="61" spans="1:14" ht="15.75">
      <c r="A61" s="54"/>
      <c r="B61" s="54"/>
      <c r="C61" s="54"/>
      <c r="D61" s="54"/>
      <c r="E61" s="54"/>
      <c r="F61" s="54"/>
      <c r="G61" s="54"/>
      <c r="H61" s="55"/>
      <c r="I61" s="129" t="s">
        <v>888</v>
      </c>
      <c r="J61" s="122" t="s">
        <v>952</v>
      </c>
      <c r="K61" s="288">
        <f>K62+K63</f>
        <v>769.1</v>
      </c>
      <c r="L61" s="288">
        <f>L62+L63</f>
        <v>742.5</v>
      </c>
      <c r="M61" s="288">
        <f>M62+M63</f>
        <v>743</v>
      </c>
      <c r="N61" s="289">
        <f>N62+N63</f>
        <v>743.8</v>
      </c>
    </row>
    <row r="62" spans="1:14" ht="15.75">
      <c r="A62" s="54"/>
      <c r="B62" s="54"/>
      <c r="C62" s="54"/>
      <c r="D62" s="54"/>
      <c r="E62" s="54"/>
      <c r="F62" s="54"/>
      <c r="G62" s="54"/>
      <c r="H62" s="55"/>
      <c r="I62" s="381"/>
      <c r="J62" s="120" t="s">
        <v>946</v>
      </c>
      <c r="K62" s="286">
        <v>700.5</v>
      </c>
      <c r="L62" s="286">
        <v>742.5</v>
      </c>
      <c r="M62" s="286">
        <v>743</v>
      </c>
      <c r="N62" s="287">
        <v>743.8</v>
      </c>
    </row>
    <row r="63" spans="1:14" ht="15.75">
      <c r="A63" s="54"/>
      <c r="B63" s="54"/>
      <c r="C63" s="54"/>
      <c r="D63" s="54"/>
      <c r="E63" s="54"/>
      <c r="F63" s="54"/>
      <c r="G63" s="54"/>
      <c r="H63" s="55"/>
      <c r="I63" s="381"/>
      <c r="J63" s="121" t="s">
        <v>947</v>
      </c>
      <c r="K63" s="286">
        <v>68.6</v>
      </c>
      <c r="L63" s="286"/>
      <c r="M63" s="286"/>
      <c r="N63" s="287"/>
    </row>
    <row r="64" spans="1:14" ht="15.75">
      <c r="A64" s="54"/>
      <c r="B64" s="54"/>
      <c r="C64" s="54"/>
      <c r="D64" s="54"/>
      <c r="E64" s="54"/>
      <c r="F64" s="54"/>
      <c r="G64" s="54"/>
      <c r="H64" s="55"/>
      <c r="I64" s="129" t="s">
        <v>889</v>
      </c>
      <c r="J64" s="122" t="s">
        <v>953</v>
      </c>
      <c r="K64" s="288">
        <f>K65+K66</f>
        <v>451.3</v>
      </c>
      <c r="L64" s="288">
        <f>L65+L66</f>
        <v>426.7</v>
      </c>
      <c r="M64" s="288">
        <f>M65+M66</f>
        <v>824.0999999999999</v>
      </c>
      <c r="N64" s="289">
        <f>N65+N66</f>
        <v>1002.8</v>
      </c>
    </row>
    <row r="65" spans="1:14" ht="15.75">
      <c r="A65" s="54"/>
      <c r="B65" s="54"/>
      <c r="C65" s="54"/>
      <c r="D65" s="54"/>
      <c r="E65" s="54"/>
      <c r="F65" s="54"/>
      <c r="G65" s="54"/>
      <c r="H65" s="55"/>
      <c r="I65" s="381"/>
      <c r="J65" s="120" t="s">
        <v>946</v>
      </c>
      <c r="K65" s="286">
        <v>389.8</v>
      </c>
      <c r="L65" s="286">
        <v>363.2</v>
      </c>
      <c r="M65" s="286">
        <v>361.4</v>
      </c>
      <c r="N65" s="287">
        <v>359.5</v>
      </c>
    </row>
    <row r="66" spans="1:14" ht="15.75">
      <c r="A66" s="54"/>
      <c r="B66" s="54"/>
      <c r="C66" s="54"/>
      <c r="D66" s="54"/>
      <c r="E66" s="54"/>
      <c r="F66" s="54"/>
      <c r="G66" s="54"/>
      <c r="H66" s="55"/>
      <c r="I66" s="381"/>
      <c r="J66" s="121" t="s">
        <v>947</v>
      </c>
      <c r="K66" s="286">
        <v>61.5</v>
      </c>
      <c r="L66" s="286">
        <v>63.5</v>
      </c>
      <c r="M66" s="286">
        <v>462.7</v>
      </c>
      <c r="N66" s="287">
        <v>643.3</v>
      </c>
    </row>
    <row r="67" spans="1:14" ht="15.75">
      <c r="A67" s="54"/>
      <c r="B67" s="54"/>
      <c r="C67" s="54"/>
      <c r="D67" s="54"/>
      <c r="E67" s="54"/>
      <c r="F67" s="54"/>
      <c r="G67" s="54"/>
      <c r="H67" s="55"/>
      <c r="I67" s="129" t="s">
        <v>890</v>
      </c>
      <c r="J67" s="122" t="s">
        <v>954</v>
      </c>
      <c r="K67" s="288">
        <f>K68+K69</f>
        <v>309.3</v>
      </c>
      <c r="L67" s="288">
        <f>L68+L69</f>
        <v>262.9</v>
      </c>
      <c r="M67" s="288">
        <f>M68+M69</f>
        <v>174.6</v>
      </c>
      <c r="N67" s="289">
        <f>N68+N69</f>
        <v>211.89999999999998</v>
      </c>
    </row>
    <row r="68" spans="1:14" ht="15.75">
      <c r="A68" s="54"/>
      <c r="B68" s="54"/>
      <c r="C68" s="54"/>
      <c r="D68" s="54"/>
      <c r="E68" s="54"/>
      <c r="F68" s="54"/>
      <c r="G68" s="54"/>
      <c r="H68" s="55"/>
      <c r="I68" s="382"/>
      <c r="J68" s="120" t="s">
        <v>946</v>
      </c>
      <c r="K68" s="286">
        <v>309.1</v>
      </c>
      <c r="L68" s="286">
        <v>262.7</v>
      </c>
      <c r="M68" s="286">
        <v>174.4</v>
      </c>
      <c r="N68" s="287">
        <v>211.7</v>
      </c>
    </row>
    <row r="69" spans="1:14" ht="15.75">
      <c r="A69" s="54"/>
      <c r="B69" s="54"/>
      <c r="C69" s="54"/>
      <c r="D69" s="54"/>
      <c r="E69" s="54"/>
      <c r="F69" s="54"/>
      <c r="G69" s="54"/>
      <c r="H69" s="55"/>
      <c r="I69" s="382"/>
      <c r="J69" s="121" t="s">
        <v>947</v>
      </c>
      <c r="K69" s="286">
        <v>0.2</v>
      </c>
      <c r="L69" s="286">
        <v>0.2</v>
      </c>
      <c r="M69" s="286">
        <v>0.2</v>
      </c>
      <c r="N69" s="287">
        <v>0.2</v>
      </c>
    </row>
    <row r="70" spans="1:14" ht="15.75">
      <c r="A70" s="54"/>
      <c r="B70" s="54"/>
      <c r="C70" s="54"/>
      <c r="D70" s="54"/>
      <c r="E70" s="54"/>
      <c r="F70" s="54"/>
      <c r="G70" s="54"/>
      <c r="H70" s="55"/>
      <c r="I70" s="129" t="s">
        <v>891</v>
      </c>
      <c r="J70" s="122" t="s">
        <v>955</v>
      </c>
      <c r="K70" s="288">
        <f>K71+K72</f>
        <v>1745</v>
      </c>
      <c r="L70" s="288">
        <f>L71+L72</f>
        <v>1602.4</v>
      </c>
      <c r="M70" s="288">
        <f>M71+M72</f>
        <v>1450.7</v>
      </c>
      <c r="N70" s="289">
        <f>N71+N72</f>
        <v>1417.6</v>
      </c>
    </row>
    <row r="71" spans="1:14" ht="15.75">
      <c r="A71" s="54"/>
      <c r="B71" s="54"/>
      <c r="C71" s="54"/>
      <c r="D71" s="54"/>
      <c r="E71" s="54"/>
      <c r="F71" s="54"/>
      <c r="G71" s="54"/>
      <c r="H71" s="55"/>
      <c r="I71" s="383"/>
      <c r="J71" s="120" t="s">
        <v>946</v>
      </c>
      <c r="K71" s="286">
        <v>1742.3</v>
      </c>
      <c r="L71" s="286">
        <v>1585.9</v>
      </c>
      <c r="M71" s="286">
        <v>1433.8</v>
      </c>
      <c r="N71" s="287">
        <v>1400.1</v>
      </c>
    </row>
    <row r="72" spans="1:14" ht="15.75">
      <c r="A72" s="54"/>
      <c r="B72" s="54"/>
      <c r="C72" s="54"/>
      <c r="D72" s="54"/>
      <c r="E72" s="54"/>
      <c r="F72" s="54"/>
      <c r="G72" s="54"/>
      <c r="H72" s="55"/>
      <c r="I72" s="383"/>
      <c r="J72" s="121" t="s">
        <v>947</v>
      </c>
      <c r="K72" s="286">
        <v>2.7</v>
      </c>
      <c r="L72" s="286">
        <v>16.5</v>
      </c>
      <c r="M72" s="286">
        <v>16.9</v>
      </c>
      <c r="N72" s="287">
        <v>17.5</v>
      </c>
    </row>
    <row r="73" spans="1:14" ht="15.75">
      <c r="A73" s="54"/>
      <c r="B73" s="54"/>
      <c r="C73" s="54"/>
      <c r="D73" s="54"/>
      <c r="E73" s="54"/>
      <c r="F73" s="54"/>
      <c r="G73" s="54"/>
      <c r="H73" s="55"/>
      <c r="I73" s="129" t="s">
        <v>3</v>
      </c>
      <c r="J73" s="122" t="s">
        <v>956</v>
      </c>
      <c r="K73" s="288">
        <f>K74+K75</f>
        <v>542.3</v>
      </c>
      <c r="L73" s="288">
        <f>L74+L75</f>
        <v>451.29999999999995</v>
      </c>
      <c r="M73" s="288">
        <f>M74+M75</f>
        <v>843.2</v>
      </c>
      <c r="N73" s="289">
        <f>N74+N75</f>
        <v>1348</v>
      </c>
    </row>
    <row r="74" spans="1:14" ht="15.75">
      <c r="A74" s="54"/>
      <c r="B74" s="54"/>
      <c r="C74" s="54"/>
      <c r="D74" s="54"/>
      <c r="E74" s="54"/>
      <c r="F74" s="54"/>
      <c r="G74" s="54"/>
      <c r="H74" s="55"/>
      <c r="I74" s="383"/>
      <c r="J74" s="120" t="s">
        <v>946</v>
      </c>
      <c r="K74" s="286">
        <v>410</v>
      </c>
      <c r="L74" s="286">
        <v>166.6</v>
      </c>
      <c r="M74" s="286">
        <v>159</v>
      </c>
      <c r="N74" s="287">
        <v>148.7</v>
      </c>
    </row>
    <row r="75" spans="1:14" ht="15.75">
      <c r="A75" s="54"/>
      <c r="B75" s="54"/>
      <c r="C75" s="54"/>
      <c r="D75" s="54"/>
      <c r="E75" s="54"/>
      <c r="F75" s="54"/>
      <c r="G75" s="54"/>
      <c r="H75" s="55"/>
      <c r="I75" s="383"/>
      <c r="J75" s="121" t="s">
        <v>947</v>
      </c>
      <c r="K75" s="286">
        <v>132.3</v>
      </c>
      <c r="L75" s="286">
        <v>284.7</v>
      </c>
      <c r="M75" s="286">
        <v>684.2</v>
      </c>
      <c r="N75" s="287">
        <v>1199.3</v>
      </c>
    </row>
    <row r="76" spans="1:14" ht="31.5">
      <c r="A76" s="54"/>
      <c r="B76" s="54"/>
      <c r="C76" s="54"/>
      <c r="D76" s="54"/>
      <c r="E76" s="54"/>
      <c r="F76" s="54"/>
      <c r="G76" s="54"/>
      <c r="H76" s="55"/>
      <c r="I76" s="129" t="s">
        <v>27</v>
      </c>
      <c r="J76" s="122" t="s">
        <v>957</v>
      </c>
      <c r="K76" s="288">
        <f>K77+K78</f>
        <v>65.60000000000001</v>
      </c>
      <c r="L76" s="288">
        <f>L77+L78</f>
        <v>63.5</v>
      </c>
      <c r="M76" s="288">
        <f>M77+M78</f>
        <v>64.10000000000001</v>
      </c>
      <c r="N76" s="289">
        <f>N77+N78</f>
        <v>65.10000000000001</v>
      </c>
    </row>
    <row r="77" spans="1:14" ht="15.75">
      <c r="A77" s="54"/>
      <c r="B77" s="54"/>
      <c r="C77" s="54"/>
      <c r="D77" s="54"/>
      <c r="E77" s="54"/>
      <c r="F77" s="54"/>
      <c r="G77" s="54"/>
      <c r="H77" s="55"/>
      <c r="I77" s="383"/>
      <c r="J77" s="120" t="s">
        <v>946</v>
      </c>
      <c r="K77" s="286">
        <v>58.7</v>
      </c>
      <c r="L77" s="286">
        <v>56.6</v>
      </c>
      <c r="M77" s="286">
        <v>57.2</v>
      </c>
      <c r="N77" s="287">
        <v>58.2</v>
      </c>
    </row>
    <row r="78" spans="1:14" ht="15.75">
      <c r="A78" s="54"/>
      <c r="B78" s="54"/>
      <c r="C78" s="54"/>
      <c r="D78" s="54"/>
      <c r="E78" s="54"/>
      <c r="F78" s="54"/>
      <c r="G78" s="54"/>
      <c r="H78" s="55"/>
      <c r="I78" s="383"/>
      <c r="J78" s="121" t="s">
        <v>947</v>
      </c>
      <c r="K78" s="286">
        <v>6.9</v>
      </c>
      <c r="L78" s="286">
        <v>6.9</v>
      </c>
      <c r="M78" s="286">
        <v>6.9</v>
      </c>
      <c r="N78" s="287">
        <v>6.9</v>
      </c>
    </row>
    <row r="79" spans="1:14" ht="15.75">
      <c r="A79" s="54"/>
      <c r="B79" s="54"/>
      <c r="C79" s="54"/>
      <c r="D79" s="54"/>
      <c r="E79" s="54"/>
      <c r="F79" s="54"/>
      <c r="G79" s="54"/>
      <c r="H79" s="55"/>
      <c r="I79" s="129" t="s">
        <v>34</v>
      </c>
      <c r="J79" s="122" t="s">
        <v>958</v>
      </c>
      <c r="K79" s="288">
        <f>K80+K81</f>
        <v>3583.8</v>
      </c>
      <c r="L79" s="288">
        <f>L80+L81</f>
        <v>3831.7999999999997</v>
      </c>
      <c r="M79" s="288">
        <f>M80+M81</f>
        <v>4456.7</v>
      </c>
      <c r="N79" s="289">
        <f>N80+N81</f>
        <v>4580.6</v>
      </c>
    </row>
    <row r="80" spans="1:14" ht="15.75">
      <c r="A80" s="54"/>
      <c r="B80" s="54"/>
      <c r="C80" s="54"/>
      <c r="D80" s="54"/>
      <c r="E80" s="54"/>
      <c r="F80" s="54"/>
      <c r="G80" s="54"/>
      <c r="H80" s="55"/>
      <c r="I80" s="383"/>
      <c r="J80" s="120" t="s">
        <v>946</v>
      </c>
      <c r="K80" s="286">
        <v>2557.9</v>
      </c>
      <c r="L80" s="286">
        <v>2771.7</v>
      </c>
      <c r="M80" s="286">
        <v>3052.4</v>
      </c>
      <c r="N80" s="287">
        <v>3096</v>
      </c>
    </row>
    <row r="81" spans="1:14" ht="15.75">
      <c r="A81" s="54"/>
      <c r="B81" s="54"/>
      <c r="C81" s="54"/>
      <c r="D81" s="54"/>
      <c r="E81" s="54"/>
      <c r="F81" s="54"/>
      <c r="G81" s="54"/>
      <c r="H81" s="55"/>
      <c r="I81" s="383"/>
      <c r="J81" s="121" t="s">
        <v>947</v>
      </c>
      <c r="K81" s="286">
        <v>1025.9</v>
      </c>
      <c r="L81" s="286">
        <v>1060.1</v>
      </c>
      <c r="M81" s="286">
        <v>1404.3</v>
      </c>
      <c r="N81" s="287">
        <v>1484.6</v>
      </c>
    </row>
    <row r="82" spans="1:14" ht="15.75">
      <c r="A82" s="54"/>
      <c r="B82" s="54"/>
      <c r="C82" s="54"/>
      <c r="D82" s="54"/>
      <c r="E82" s="54"/>
      <c r="F82" s="54"/>
      <c r="G82" s="54"/>
      <c r="H82" s="55"/>
      <c r="I82" s="129" t="s">
        <v>38</v>
      </c>
      <c r="J82" s="122" t="s">
        <v>959</v>
      </c>
      <c r="K82" s="288">
        <f>K83+K84</f>
        <v>3.4</v>
      </c>
      <c r="L82" s="288">
        <f>L83+L84</f>
        <v>3.4</v>
      </c>
      <c r="M82" s="288">
        <f>M83+M84</f>
        <v>3.4</v>
      </c>
      <c r="N82" s="289">
        <f>N83+N84</f>
        <v>3.5</v>
      </c>
    </row>
    <row r="83" spans="1:14" ht="15.75">
      <c r="A83" s="54"/>
      <c r="B83" s="54"/>
      <c r="C83" s="54"/>
      <c r="D83" s="54"/>
      <c r="E83" s="54"/>
      <c r="F83" s="54"/>
      <c r="G83" s="54"/>
      <c r="H83" s="55"/>
      <c r="I83" s="383"/>
      <c r="J83" s="120" t="s">
        <v>946</v>
      </c>
      <c r="K83" s="286">
        <v>3.4</v>
      </c>
      <c r="L83" s="286">
        <v>3.4</v>
      </c>
      <c r="M83" s="286">
        <v>3.4</v>
      </c>
      <c r="N83" s="287">
        <v>3.5</v>
      </c>
    </row>
    <row r="84" spans="1:14" ht="15.75">
      <c r="A84" s="54"/>
      <c r="B84" s="54"/>
      <c r="C84" s="54"/>
      <c r="D84" s="54"/>
      <c r="E84" s="54"/>
      <c r="F84" s="54"/>
      <c r="G84" s="54"/>
      <c r="H84" s="55"/>
      <c r="I84" s="382"/>
      <c r="J84" s="121" t="s">
        <v>947</v>
      </c>
      <c r="K84" s="283"/>
      <c r="L84" s="284"/>
      <c r="M84" s="284"/>
      <c r="N84" s="285"/>
    </row>
    <row r="85" spans="1:14" ht="15.75">
      <c r="A85" s="54"/>
      <c r="B85" s="54"/>
      <c r="C85" s="54"/>
      <c r="D85" s="54"/>
      <c r="E85" s="54"/>
      <c r="F85" s="54"/>
      <c r="G85" s="54"/>
      <c r="H85" s="55"/>
      <c r="I85" s="129" t="s">
        <v>892</v>
      </c>
      <c r="J85" s="122" t="s">
        <v>960</v>
      </c>
      <c r="K85" s="288">
        <f>K86+K87</f>
        <v>29.5</v>
      </c>
      <c r="L85" s="288">
        <f>L86+L87</f>
        <v>29.4</v>
      </c>
      <c r="M85" s="288">
        <f>M86+M87</f>
        <v>29.4</v>
      </c>
      <c r="N85" s="289">
        <f>N86+N87</f>
        <v>29.4</v>
      </c>
    </row>
    <row r="86" spans="1:14" ht="15.75">
      <c r="A86" s="54"/>
      <c r="B86" s="54"/>
      <c r="C86" s="54"/>
      <c r="D86" s="54"/>
      <c r="E86" s="54"/>
      <c r="F86" s="54"/>
      <c r="G86" s="54"/>
      <c r="H86" s="55"/>
      <c r="I86" s="382"/>
      <c r="J86" s="120" t="s">
        <v>946</v>
      </c>
      <c r="K86" s="286">
        <v>29.5</v>
      </c>
      <c r="L86" s="286">
        <v>29.4</v>
      </c>
      <c r="M86" s="286">
        <v>29.4</v>
      </c>
      <c r="N86" s="287">
        <v>29.4</v>
      </c>
    </row>
    <row r="87" spans="1:14" ht="15.75">
      <c r="A87" s="54"/>
      <c r="B87" s="54"/>
      <c r="C87" s="54"/>
      <c r="D87" s="54"/>
      <c r="E87" s="54"/>
      <c r="F87" s="54"/>
      <c r="G87" s="54"/>
      <c r="H87" s="55"/>
      <c r="I87" s="382"/>
      <c r="J87" s="121" t="s">
        <v>947</v>
      </c>
      <c r="K87" s="283"/>
      <c r="L87" s="284"/>
      <c r="M87" s="284"/>
      <c r="N87" s="285"/>
    </row>
    <row r="88" spans="1:14" ht="15.75">
      <c r="A88" s="54"/>
      <c r="B88" s="54"/>
      <c r="C88" s="54"/>
      <c r="D88" s="54"/>
      <c r="E88" s="54"/>
      <c r="F88" s="54"/>
      <c r="G88" s="54"/>
      <c r="H88" s="55"/>
      <c r="I88" s="129" t="s">
        <v>893</v>
      </c>
      <c r="J88" s="122" t="s">
        <v>961</v>
      </c>
      <c r="K88" s="288">
        <f>K89+K90</f>
        <v>270.1</v>
      </c>
      <c r="L88" s="288">
        <f>L89+L90</f>
        <v>193.7</v>
      </c>
      <c r="M88" s="288">
        <f>M89+M90</f>
        <v>229.5</v>
      </c>
      <c r="N88" s="289">
        <f>N89+N90</f>
        <v>284.2</v>
      </c>
    </row>
    <row r="89" spans="1:14" ht="15.75">
      <c r="A89" s="54"/>
      <c r="B89" s="54"/>
      <c r="C89" s="54"/>
      <c r="D89" s="54"/>
      <c r="E89" s="54"/>
      <c r="F89" s="54"/>
      <c r="G89" s="54"/>
      <c r="H89" s="55"/>
      <c r="I89" s="382"/>
      <c r="J89" s="120" t="s">
        <v>946</v>
      </c>
      <c r="K89" s="286">
        <v>256.5</v>
      </c>
      <c r="L89" s="286">
        <v>182.5</v>
      </c>
      <c r="M89" s="286">
        <v>218.3</v>
      </c>
      <c r="N89" s="287">
        <v>273</v>
      </c>
    </row>
    <row r="90" spans="1:14" ht="15.75">
      <c r="A90" s="54"/>
      <c r="B90" s="54"/>
      <c r="C90" s="54"/>
      <c r="D90" s="54"/>
      <c r="E90" s="54"/>
      <c r="F90" s="54"/>
      <c r="G90" s="54"/>
      <c r="H90" s="55"/>
      <c r="I90" s="382"/>
      <c r="J90" s="121" t="s">
        <v>947</v>
      </c>
      <c r="K90" s="286">
        <v>13.6</v>
      </c>
      <c r="L90" s="286">
        <v>11.2</v>
      </c>
      <c r="M90" s="286">
        <v>11.2</v>
      </c>
      <c r="N90" s="287">
        <v>11.2</v>
      </c>
    </row>
    <row r="91" spans="1:14" ht="15.75">
      <c r="A91" s="54"/>
      <c r="B91" s="54"/>
      <c r="C91" s="54"/>
      <c r="D91" s="54"/>
      <c r="E91" s="54"/>
      <c r="F91" s="54"/>
      <c r="G91" s="54"/>
      <c r="H91" s="55"/>
      <c r="I91" s="129" t="s">
        <v>894</v>
      </c>
      <c r="J91" s="122" t="s">
        <v>962</v>
      </c>
      <c r="K91" s="288">
        <f>K92+K93</f>
        <v>1579.5</v>
      </c>
      <c r="L91" s="288">
        <f>L92+L93</f>
        <v>1822.1</v>
      </c>
      <c r="M91" s="288">
        <f>M92+M93</f>
        <v>1804.1999999999998</v>
      </c>
      <c r="N91" s="289">
        <f>N92+N93</f>
        <v>1722</v>
      </c>
    </row>
    <row r="92" spans="1:14" ht="15.75">
      <c r="A92" s="54"/>
      <c r="B92" s="54"/>
      <c r="C92" s="54"/>
      <c r="D92" s="54"/>
      <c r="E92" s="54"/>
      <c r="F92" s="54"/>
      <c r="G92" s="54"/>
      <c r="H92" s="55"/>
      <c r="I92" s="382"/>
      <c r="J92" s="120" t="s">
        <v>946</v>
      </c>
      <c r="K92" s="286">
        <v>948.6</v>
      </c>
      <c r="L92" s="286">
        <v>1094.6</v>
      </c>
      <c r="M92" s="286">
        <v>1153.8</v>
      </c>
      <c r="N92" s="287">
        <v>1105.6</v>
      </c>
    </row>
    <row r="93" spans="1:14" ht="15.75">
      <c r="A93" s="54"/>
      <c r="B93" s="54"/>
      <c r="C93" s="54"/>
      <c r="D93" s="54"/>
      <c r="E93" s="54"/>
      <c r="F93" s="54"/>
      <c r="G93" s="54"/>
      <c r="H93" s="55"/>
      <c r="I93" s="382"/>
      <c r="J93" s="121" t="s">
        <v>947</v>
      </c>
      <c r="K93" s="286">
        <v>630.9</v>
      </c>
      <c r="L93" s="286">
        <v>727.5</v>
      </c>
      <c r="M93" s="286">
        <v>650.4</v>
      </c>
      <c r="N93" s="287">
        <v>616.4</v>
      </c>
    </row>
    <row r="94" spans="1:14" ht="15.75">
      <c r="A94" s="54"/>
      <c r="B94" s="54"/>
      <c r="C94" s="54"/>
      <c r="D94" s="54"/>
      <c r="E94" s="54"/>
      <c r="F94" s="54"/>
      <c r="G94" s="54"/>
      <c r="H94" s="55"/>
      <c r="I94" s="129" t="s">
        <v>895</v>
      </c>
      <c r="J94" s="122" t="s">
        <v>963</v>
      </c>
      <c r="K94" s="288">
        <f>K95+K96</f>
        <v>6711.3</v>
      </c>
      <c r="L94" s="288">
        <f>L95+L96</f>
        <v>6896.7</v>
      </c>
      <c r="M94" s="288">
        <f>M95+M96</f>
        <v>7544.6</v>
      </c>
      <c r="N94" s="289">
        <f>N95+N96</f>
        <v>8191.5</v>
      </c>
    </row>
    <row r="95" spans="1:14" ht="15.75">
      <c r="A95" s="54"/>
      <c r="B95" s="54"/>
      <c r="C95" s="54"/>
      <c r="D95" s="54"/>
      <c r="E95" s="54"/>
      <c r="F95" s="54"/>
      <c r="G95" s="54"/>
      <c r="H95" s="55"/>
      <c r="I95" s="382"/>
      <c r="J95" s="120" t="s">
        <v>946</v>
      </c>
      <c r="K95" s="286">
        <v>6691.5</v>
      </c>
      <c r="L95" s="286">
        <v>6875.4</v>
      </c>
      <c r="M95" s="286">
        <v>7527.3</v>
      </c>
      <c r="N95" s="287">
        <v>8174.2</v>
      </c>
    </row>
    <row r="96" spans="1:14" ht="15.75">
      <c r="A96" s="54"/>
      <c r="B96" s="54"/>
      <c r="C96" s="54"/>
      <c r="D96" s="54"/>
      <c r="E96" s="54"/>
      <c r="F96" s="54"/>
      <c r="G96" s="54"/>
      <c r="H96" s="55"/>
      <c r="I96" s="382"/>
      <c r="J96" s="121" t="s">
        <v>947</v>
      </c>
      <c r="K96" s="286">
        <v>19.8</v>
      </c>
      <c r="L96" s="286">
        <v>21.3</v>
      </c>
      <c r="M96" s="286">
        <v>17.3</v>
      </c>
      <c r="N96" s="287">
        <v>17.3</v>
      </c>
    </row>
    <row r="97" spans="1:14" ht="15.75">
      <c r="A97" s="54"/>
      <c r="B97" s="54"/>
      <c r="C97" s="54"/>
      <c r="D97" s="54"/>
      <c r="E97" s="54"/>
      <c r="F97" s="54"/>
      <c r="G97" s="54"/>
      <c r="H97" s="55"/>
      <c r="I97" s="129" t="s">
        <v>896</v>
      </c>
      <c r="J97" s="122" t="s">
        <v>967</v>
      </c>
      <c r="K97" s="288">
        <f>K98+K99</f>
        <v>381.2</v>
      </c>
      <c r="L97" s="288">
        <f>L98+L99</f>
        <v>368.2</v>
      </c>
      <c r="M97" s="288">
        <f>M98+M99</f>
        <v>379.59999999999997</v>
      </c>
      <c r="N97" s="289">
        <f>N98+N99</f>
        <v>404.5</v>
      </c>
    </row>
    <row r="98" spans="1:14" ht="15.75">
      <c r="A98" s="54"/>
      <c r="B98" s="54"/>
      <c r="C98" s="54"/>
      <c r="D98" s="54"/>
      <c r="E98" s="54"/>
      <c r="F98" s="54"/>
      <c r="G98" s="54"/>
      <c r="H98" s="55"/>
      <c r="I98" s="382"/>
      <c r="J98" s="120" t="s">
        <v>946</v>
      </c>
      <c r="K98" s="286">
        <v>366.8</v>
      </c>
      <c r="L98" s="286">
        <v>354.3</v>
      </c>
      <c r="M98" s="286">
        <v>365.7</v>
      </c>
      <c r="N98" s="287">
        <v>390.6</v>
      </c>
    </row>
    <row r="99" spans="1:14" ht="15.75">
      <c r="A99" s="54"/>
      <c r="B99" s="54"/>
      <c r="C99" s="54"/>
      <c r="D99" s="54"/>
      <c r="E99" s="54"/>
      <c r="F99" s="54"/>
      <c r="G99" s="54"/>
      <c r="H99" s="55"/>
      <c r="I99" s="382"/>
      <c r="J99" s="121" t="s">
        <v>947</v>
      </c>
      <c r="K99" s="286">
        <v>14.4</v>
      </c>
      <c r="L99" s="286">
        <v>13.9</v>
      </c>
      <c r="M99" s="286">
        <v>13.9</v>
      </c>
      <c r="N99" s="287">
        <v>13.9</v>
      </c>
    </row>
    <row r="100" spans="1:14" ht="15.75">
      <c r="A100" s="54"/>
      <c r="B100" s="54"/>
      <c r="C100" s="54"/>
      <c r="D100" s="54"/>
      <c r="E100" s="54"/>
      <c r="F100" s="54"/>
      <c r="G100" s="54"/>
      <c r="H100" s="55"/>
      <c r="I100" s="129" t="s">
        <v>897</v>
      </c>
      <c r="J100" s="122" t="s">
        <v>1009</v>
      </c>
      <c r="K100" s="288">
        <f>K101+K102</f>
        <v>869.1</v>
      </c>
      <c r="L100" s="288">
        <f>L101+L102</f>
        <v>870.8</v>
      </c>
      <c r="M100" s="288">
        <f>M101+M102</f>
        <v>883.6</v>
      </c>
      <c r="N100" s="289">
        <f>N101+N102</f>
        <v>922.9000000000001</v>
      </c>
    </row>
    <row r="101" spans="1:14" ht="15.75">
      <c r="A101" s="54"/>
      <c r="B101" s="54"/>
      <c r="C101" s="54"/>
      <c r="D101" s="54"/>
      <c r="E101" s="54"/>
      <c r="F101" s="54"/>
      <c r="G101" s="54"/>
      <c r="H101" s="55"/>
      <c r="I101" s="382"/>
      <c r="J101" s="120" t="s">
        <v>946</v>
      </c>
      <c r="K101" s="286">
        <v>803.7</v>
      </c>
      <c r="L101" s="286">
        <v>855</v>
      </c>
      <c r="M101" s="286">
        <v>873.4</v>
      </c>
      <c r="N101" s="287">
        <v>888.7</v>
      </c>
    </row>
    <row r="102" spans="1:14" ht="15.75">
      <c r="A102" s="54"/>
      <c r="B102" s="54"/>
      <c r="C102" s="54"/>
      <c r="D102" s="54"/>
      <c r="E102" s="54"/>
      <c r="F102" s="54"/>
      <c r="G102" s="54"/>
      <c r="H102" s="55"/>
      <c r="I102" s="382"/>
      <c r="J102" s="121" t="s">
        <v>947</v>
      </c>
      <c r="K102" s="286">
        <v>65.4</v>
      </c>
      <c r="L102" s="286">
        <v>15.8</v>
      </c>
      <c r="M102" s="286">
        <v>10.2</v>
      </c>
      <c r="N102" s="287">
        <v>34.2</v>
      </c>
    </row>
    <row r="103" spans="1:14" ht="15.75">
      <c r="A103" s="54"/>
      <c r="B103" s="54"/>
      <c r="C103" s="54"/>
      <c r="D103" s="54"/>
      <c r="E103" s="54"/>
      <c r="F103" s="54"/>
      <c r="G103" s="54"/>
      <c r="H103" s="55"/>
      <c r="I103" s="129" t="s">
        <v>898</v>
      </c>
      <c r="J103" s="122" t="s">
        <v>964</v>
      </c>
      <c r="K103" s="288">
        <f>K104+K105</f>
        <v>9306.300000000001</v>
      </c>
      <c r="L103" s="288">
        <f>L104+L105</f>
        <v>9422.900000000001</v>
      </c>
      <c r="M103" s="288">
        <f>M104+M105</f>
        <v>9404.9</v>
      </c>
      <c r="N103" s="289">
        <f>N104+N105</f>
        <v>9688.2</v>
      </c>
    </row>
    <row r="104" spans="1:14" ht="15.75">
      <c r="A104" s="54"/>
      <c r="B104" s="54"/>
      <c r="C104" s="54"/>
      <c r="D104" s="54"/>
      <c r="E104" s="54"/>
      <c r="F104" s="54"/>
      <c r="G104" s="54"/>
      <c r="H104" s="55"/>
      <c r="I104" s="382"/>
      <c r="J104" s="120" t="s">
        <v>946</v>
      </c>
      <c r="K104" s="286">
        <v>9177.6</v>
      </c>
      <c r="L104" s="286">
        <v>9331.2</v>
      </c>
      <c r="M104" s="286">
        <v>9376.3</v>
      </c>
      <c r="N104" s="287">
        <v>9659.6</v>
      </c>
    </row>
    <row r="105" spans="1:14" ht="15.75">
      <c r="A105" s="54"/>
      <c r="B105" s="54"/>
      <c r="C105" s="54"/>
      <c r="D105" s="54"/>
      <c r="E105" s="54"/>
      <c r="F105" s="54"/>
      <c r="G105" s="54"/>
      <c r="H105" s="55"/>
      <c r="I105" s="382"/>
      <c r="J105" s="121" t="s">
        <v>947</v>
      </c>
      <c r="K105" s="286">
        <v>128.7</v>
      </c>
      <c r="L105" s="286">
        <v>91.7</v>
      </c>
      <c r="M105" s="286">
        <v>28.6</v>
      </c>
      <c r="N105" s="287">
        <v>28.6</v>
      </c>
    </row>
    <row r="106" spans="1:14" ht="15.75">
      <c r="A106" s="54"/>
      <c r="B106" s="54"/>
      <c r="C106" s="54"/>
      <c r="D106" s="54"/>
      <c r="E106" s="54"/>
      <c r="F106" s="54"/>
      <c r="G106" s="54"/>
      <c r="H106" s="55"/>
      <c r="I106" s="129" t="s">
        <v>899</v>
      </c>
      <c r="J106" s="122" t="s">
        <v>965</v>
      </c>
      <c r="K106" s="288">
        <f>K107+K108</f>
        <v>17373.1</v>
      </c>
      <c r="L106" s="288">
        <f>L107+L108</f>
        <v>18891.699999999997</v>
      </c>
      <c r="M106" s="288">
        <f>M107+M108</f>
        <v>20162.9</v>
      </c>
      <c r="N106" s="289">
        <f>N107+N108</f>
        <v>21503.199999999997</v>
      </c>
    </row>
    <row r="107" spans="1:14" ht="15.75">
      <c r="A107" s="54"/>
      <c r="B107" s="54"/>
      <c r="C107" s="54"/>
      <c r="D107" s="54"/>
      <c r="E107" s="54"/>
      <c r="F107" s="54"/>
      <c r="G107" s="54"/>
      <c r="H107" s="55"/>
      <c r="I107" s="382"/>
      <c r="J107" s="120" t="s">
        <v>946</v>
      </c>
      <c r="K107" s="286">
        <v>17359</v>
      </c>
      <c r="L107" s="286">
        <v>18877.6</v>
      </c>
      <c r="M107" s="286">
        <v>20126.7</v>
      </c>
      <c r="N107" s="287">
        <v>21494.1</v>
      </c>
    </row>
    <row r="108" spans="1:14" ht="15.75">
      <c r="A108" s="54"/>
      <c r="B108" s="54"/>
      <c r="C108" s="54"/>
      <c r="D108" s="54"/>
      <c r="E108" s="54"/>
      <c r="F108" s="54"/>
      <c r="G108" s="54"/>
      <c r="H108" s="55"/>
      <c r="I108" s="382"/>
      <c r="J108" s="121" t="s">
        <v>947</v>
      </c>
      <c r="K108" s="286">
        <v>14.1</v>
      </c>
      <c r="L108" s="286">
        <v>14.1</v>
      </c>
      <c r="M108" s="286">
        <v>36.2</v>
      </c>
      <c r="N108" s="287">
        <v>9.1</v>
      </c>
    </row>
    <row r="109" spans="1:14" ht="15.75">
      <c r="A109" s="54"/>
      <c r="B109" s="54"/>
      <c r="C109" s="54"/>
      <c r="D109" s="54"/>
      <c r="E109" s="54"/>
      <c r="F109" s="54"/>
      <c r="G109" s="54"/>
      <c r="H109" s="55"/>
      <c r="I109" s="129" t="s">
        <v>900</v>
      </c>
      <c r="J109" s="122" t="s">
        <v>966</v>
      </c>
      <c r="K109" s="288">
        <f>K110+K111</f>
        <v>468.79999999999995</v>
      </c>
      <c r="L109" s="288">
        <f>L110+L111</f>
        <v>484.9</v>
      </c>
      <c r="M109" s="288">
        <f>M110+M111</f>
        <v>487.6</v>
      </c>
      <c r="N109" s="289">
        <f>N110+N111</f>
        <v>460.2</v>
      </c>
    </row>
    <row r="110" spans="1:14" ht="15.75">
      <c r="A110" s="54"/>
      <c r="B110" s="54"/>
      <c r="C110" s="54"/>
      <c r="D110" s="54"/>
      <c r="E110" s="54"/>
      <c r="F110" s="54"/>
      <c r="G110" s="54"/>
      <c r="H110" s="55"/>
      <c r="I110" s="382"/>
      <c r="J110" s="120" t="s">
        <v>946</v>
      </c>
      <c r="K110" s="286">
        <v>468.4</v>
      </c>
      <c r="L110" s="286">
        <v>484.4</v>
      </c>
      <c r="M110" s="286">
        <v>487.6</v>
      </c>
      <c r="N110" s="287">
        <v>460.2</v>
      </c>
    </row>
    <row r="111" spans="1:14" ht="15.75">
      <c r="A111" s="54"/>
      <c r="B111" s="54"/>
      <c r="C111" s="54"/>
      <c r="D111" s="54"/>
      <c r="E111" s="54"/>
      <c r="F111" s="54"/>
      <c r="G111" s="54"/>
      <c r="H111" s="55"/>
      <c r="I111" s="382"/>
      <c r="J111" s="121" t="s">
        <v>947</v>
      </c>
      <c r="K111" s="286">
        <v>0.4</v>
      </c>
      <c r="L111" s="286">
        <v>0.5</v>
      </c>
      <c r="M111" s="286"/>
      <c r="N111" s="287"/>
    </row>
    <row r="112" spans="1:14" ht="18.75">
      <c r="A112" s="54"/>
      <c r="B112" s="54"/>
      <c r="C112" s="54"/>
      <c r="D112" s="54"/>
      <c r="E112" s="54"/>
      <c r="F112" s="54"/>
      <c r="G112" s="54"/>
      <c r="H112" s="55"/>
      <c r="I112" s="160"/>
      <c r="J112" s="119" t="s">
        <v>948</v>
      </c>
      <c r="K112" s="60">
        <f>K7-K43</f>
        <v>-4272.000000000007</v>
      </c>
      <c r="L112" s="60">
        <f>L7-L43</f>
        <v>-4289.5999999999985</v>
      </c>
      <c r="M112" s="60">
        <f>M7-M43</f>
        <v>-4679.299999999996</v>
      </c>
      <c r="N112" s="93">
        <f>N7-N43</f>
        <v>-4924.30000000001</v>
      </c>
    </row>
    <row r="113" spans="1:14" ht="10.5" customHeight="1">
      <c r="A113" s="54"/>
      <c r="B113" s="54"/>
      <c r="C113" s="54"/>
      <c r="D113" s="54"/>
      <c r="E113" s="54"/>
      <c r="F113" s="54"/>
      <c r="G113" s="54"/>
      <c r="H113" s="55"/>
      <c r="I113" s="103"/>
      <c r="J113" s="38"/>
      <c r="K113" s="59"/>
      <c r="L113" s="59"/>
      <c r="M113" s="59"/>
      <c r="N113" s="71"/>
    </row>
    <row r="114" spans="9:16" ht="18.75">
      <c r="I114" s="160"/>
      <c r="J114" s="119" t="s">
        <v>969</v>
      </c>
      <c r="K114" s="60">
        <f>K116+K127+K136</f>
        <v>4271.999999999999</v>
      </c>
      <c r="L114" s="60">
        <f>L116+L127+L136</f>
        <v>4289.600000000001</v>
      </c>
      <c r="M114" s="60">
        <f>M116+M127+M136</f>
        <v>4679.3</v>
      </c>
      <c r="N114" s="93">
        <f>N116+N127+N136</f>
        <v>4924.299999999999</v>
      </c>
      <c r="P114" s="56"/>
    </row>
    <row r="115" spans="9:14" ht="15">
      <c r="I115" s="146"/>
      <c r="J115" s="123"/>
      <c r="K115" s="16"/>
      <c r="L115" s="16"/>
      <c r="M115" s="16"/>
      <c r="N115" s="76"/>
    </row>
    <row r="116" spans="9:14" ht="17.25">
      <c r="I116" s="100" t="s">
        <v>11</v>
      </c>
      <c r="J116" s="110" t="s">
        <v>970</v>
      </c>
      <c r="K116" s="52">
        <f>K117+K120+K121+K122+K125</f>
        <v>-129.50000000000017</v>
      </c>
      <c r="L116" s="52">
        <f>L117+L120+L121+L122+L125</f>
        <v>-2104</v>
      </c>
      <c r="M116" s="52">
        <f>M117+M120+M121+M122+M125</f>
        <v>-1589.9</v>
      </c>
      <c r="N116" s="74">
        <f>N117+N120+N121+N122+N125</f>
        <v>-520.1</v>
      </c>
    </row>
    <row r="117" spans="9:14" ht="15">
      <c r="I117" s="103" t="s">
        <v>51</v>
      </c>
      <c r="J117" s="446" t="s">
        <v>971</v>
      </c>
      <c r="K117" s="18">
        <f>K118+K119</f>
        <v>316.4</v>
      </c>
      <c r="L117" s="193">
        <f>L118+L119</f>
        <v>210</v>
      </c>
      <c r="M117" s="193">
        <f>M118+M119</f>
        <v>210</v>
      </c>
      <c r="N117" s="194">
        <f>N118+N119</f>
        <v>210</v>
      </c>
    </row>
    <row r="118" spans="9:14" ht="15">
      <c r="I118" s="104" t="s">
        <v>76</v>
      </c>
      <c r="J118" s="113" t="s">
        <v>972</v>
      </c>
      <c r="K118" s="17">
        <v>306.4</v>
      </c>
      <c r="L118" s="195">
        <v>200</v>
      </c>
      <c r="M118" s="195">
        <v>200</v>
      </c>
      <c r="N118" s="196">
        <v>200</v>
      </c>
    </row>
    <row r="119" spans="9:14" ht="15">
      <c r="I119" s="104" t="s">
        <v>100</v>
      </c>
      <c r="J119" s="113" t="s">
        <v>973</v>
      </c>
      <c r="K119" s="17">
        <v>10</v>
      </c>
      <c r="L119" s="195">
        <v>10</v>
      </c>
      <c r="M119" s="195">
        <v>10</v>
      </c>
      <c r="N119" s="196">
        <v>10</v>
      </c>
    </row>
    <row r="120" spans="9:14" ht="15">
      <c r="I120" s="104"/>
      <c r="J120" s="446" t="s">
        <v>978</v>
      </c>
      <c r="K120" s="17">
        <v>265.7</v>
      </c>
      <c r="L120" s="195">
        <v>0</v>
      </c>
      <c r="M120" s="195">
        <v>0</v>
      </c>
      <c r="N120" s="196">
        <v>0</v>
      </c>
    </row>
    <row r="121" spans="9:14" ht="15">
      <c r="I121" s="103" t="s">
        <v>320</v>
      </c>
      <c r="J121" s="446" t="s">
        <v>980</v>
      </c>
      <c r="K121" s="18">
        <v>40.8</v>
      </c>
      <c r="L121" s="193">
        <v>51.5</v>
      </c>
      <c r="M121" s="193">
        <v>54.2</v>
      </c>
      <c r="N121" s="194">
        <v>60.4</v>
      </c>
    </row>
    <row r="122" spans="9:14" ht="15">
      <c r="I122" s="103" t="s">
        <v>384</v>
      </c>
      <c r="J122" s="446" t="s">
        <v>979</v>
      </c>
      <c r="K122" s="18">
        <f>K123+K124</f>
        <v>-788.2</v>
      </c>
      <c r="L122" s="193">
        <f>L123+L124</f>
        <v>-2366.6</v>
      </c>
      <c r="M122" s="193">
        <f>M123+M124</f>
        <v>-1855.4</v>
      </c>
      <c r="N122" s="194">
        <f>N123+N124</f>
        <v>-792.2</v>
      </c>
    </row>
    <row r="123" spans="9:14" ht="15">
      <c r="I123" s="104" t="s">
        <v>386</v>
      </c>
      <c r="J123" s="113" t="s">
        <v>981</v>
      </c>
      <c r="K123" s="17">
        <v>-503.4</v>
      </c>
      <c r="L123" s="195">
        <v>-1815.5</v>
      </c>
      <c r="M123" s="195">
        <v>-1243.4</v>
      </c>
      <c r="N123" s="196">
        <v>-253.7</v>
      </c>
    </row>
    <row r="124" spans="9:14" ht="15">
      <c r="I124" s="104" t="s">
        <v>395</v>
      </c>
      <c r="J124" s="113" t="s">
        <v>982</v>
      </c>
      <c r="K124" s="17">
        <v>-284.8</v>
      </c>
      <c r="L124" s="195">
        <v>-551.1</v>
      </c>
      <c r="M124" s="195">
        <v>-612</v>
      </c>
      <c r="N124" s="196">
        <v>-538.5</v>
      </c>
    </row>
    <row r="125" spans="9:14" ht="15">
      <c r="I125" s="103" t="s">
        <v>404</v>
      </c>
      <c r="J125" s="446" t="s">
        <v>983</v>
      </c>
      <c r="K125" s="18">
        <f>K126</f>
        <v>35.8</v>
      </c>
      <c r="L125" s="193">
        <f>L126</f>
        <v>1.1</v>
      </c>
      <c r="M125" s="193">
        <f>M126</f>
        <v>1.3</v>
      </c>
      <c r="N125" s="194">
        <f>N126</f>
        <v>1.7</v>
      </c>
    </row>
    <row r="126" spans="9:14" ht="15">
      <c r="I126" s="104" t="s">
        <v>416</v>
      </c>
      <c r="J126" s="113" t="s">
        <v>984</v>
      </c>
      <c r="K126" s="17">
        <v>35.8</v>
      </c>
      <c r="L126" s="195">
        <v>1.1</v>
      </c>
      <c r="M126" s="195">
        <v>1.3</v>
      </c>
      <c r="N126" s="196">
        <v>1.7</v>
      </c>
    </row>
    <row r="127" spans="9:14" ht="17.25">
      <c r="I127" s="100" t="s">
        <v>12</v>
      </c>
      <c r="J127" s="110" t="s">
        <v>974</v>
      </c>
      <c r="K127" s="52">
        <f>K128+K130+K131+K132+K133</f>
        <v>5109.099999999999</v>
      </c>
      <c r="L127" s="52">
        <f>L128+L130+L131+L132+L133</f>
        <v>6535.200000000001</v>
      </c>
      <c r="M127" s="52">
        <f>M128+M130+M131+M132+M133</f>
        <v>6203.400000000001</v>
      </c>
      <c r="N127" s="74">
        <f>N128+N130+N131+N132+N133</f>
        <v>5453.4</v>
      </c>
    </row>
    <row r="128" spans="9:14" ht="15">
      <c r="I128" s="103" t="s">
        <v>464</v>
      </c>
      <c r="J128" s="446" t="s">
        <v>975</v>
      </c>
      <c r="K128" s="17">
        <f>K129</f>
        <v>200</v>
      </c>
      <c r="L128" s="195">
        <f>L129</f>
        <v>-268</v>
      </c>
      <c r="M128" s="195">
        <f>M129</f>
        <v>1313</v>
      </c>
      <c r="N128" s="196">
        <f>N129</f>
        <v>2254</v>
      </c>
    </row>
    <row r="129" spans="9:14" ht="15">
      <c r="I129" s="104" t="s">
        <v>466</v>
      </c>
      <c r="J129" s="446" t="s">
        <v>1062</v>
      </c>
      <c r="K129" s="17">
        <v>200</v>
      </c>
      <c r="L129" s="195">
        <v>-268</v>
      </c>
      <c r="M129" s="195">
        <v>1313</v>
      </c>
      <c r="N129" s="196">
        <v>2254</v>
      </c>
    </row>
    <row r="130" spans="9:14" ht="15">
      <c r="I130" s="137" t="s">
        <v>602</v>
      </c>
      <c r="J130" s="446" t="s">
        <v>1041</v>
      </c>
      <c r="K130" s="16">
        <v>-265.7</v>
      </c>
      <c r="L130" s="197"/>
      <c r="M130" s="197"/>
      <c r="N130" s="198"/>
    </row>
    <row r="131" spans="9:14" ht="15">
      <c r="I131" s="137" t="s">
        <v>693</v>
      </c>
      <c r="J131" s="446" t="s">
        <v>1052</v>
      </c>
      <c r="K131" s="16">
        <v>-159.7</v>
      </c>
      <c r="L131" s="197"/>
      <c r="M131" s="197"/>
      <c r="N131" s="198"/>
    </row>
    <row r="132" spans="9:14" ht="15">
      <c r="I132" s="103" t="s">
        <v>742</v>
      </c>
      <c r="J132" s="446" t="s">
        <v>1043</v>
      </c>
      <c r="K132" s="18">
        <v>-40.8</v>
      </c>
      <c r="L132" s="193">
        <v>-51.5</v>
      </c>
      <c r="M132" s="193">
        <v>-54.2</v>
      </c>
      <c r="N132" s="194">
        <v>-60.4</v>
      </c>
    </row>
    <row r="133" spans="9:14" ht="15">
      <c r="I133" s="103" t="s">
        <v>841</v>
      </c>
      <c r="J133" s="446" t="s">
        <v>976</v>
      </c>
      <c r="K133" s="18">
        <f>K134+K135</f>
        <v>5375.299999999999</v>
      </c>
      <c r="L133" s="193">
        <f>L134+L135</f>
        <v>6854.700000000001</v>
      </c>
      <c r="M133" s="193">
        <f>M134+M135</f>
        <v>4944.6</v>
      </c>
      <c r="N133" s="194">
        <f>N134+N135</f>
        <v>3259.8</v>
      </c>
    </row>
    <row r="134" spans="9:14" ht="15">
      <c r="I134" s="103"/>
      <c r="J134" s="113" t="s">
        <v>985</v>
      </c>
      <c r="K134" s="83">
        <v>6671.7</v>
      </c>
      <c r="L134" s="199">
        <v>8828.1</v>
      </c>
      <c r="M134" s="199">
        <v>7544.7</v>
      </c>
      <c r="N134" s="200">
        <v>6781.5</v>
      </c>
    </row>
    <row r="135" spans="9:14" ht="15">
      <c r="I135" s="103"/>
      <c r="J135" s="113" t="s">
        <v>977</v>
      </c>
      <c r="K135" s="83">
        <v>-1296.4</v>
      </c>
      <c r="L135" s="199">
        <v>-1973.4</v>
      </c>
      <c r="M135" s="199">
        <v>-2600.1</v>
      </c>
      <c r="N135" s="200">
        <v>-3521.7</v>
      </c>
    </row>
    <row r="136" spans="9:14" ht="18" thickBot="1">
      <c r="I136" s="384" t="s">
        <v>22</v>
      </c>
      <c r="J136" s="295" t="s">
        <v>1044</v>
      </c>
      <c r="K136" s="272">
        <f>K137-(-K138)</f>
        <v>-707.6000000000004</v>
      </c>
      <c r="L136" s="272">
        <f>L137-(-L138)</f>
        <v>-141.59999999999945</v>
      </c>
      <c r="M136" s="272">
        <f>M137-(-M138)</f>
        <v>65.80000000000018</v>
      </c>
      <c r="N136" s="273">
        <f>N137-(-N138)</f>
        <v>-9</v>
      </c>
    </row>
    <row r="137" spans="9:14" ht="15" hidden="1">
      <c r="I137" s="377" t="s">
        <v>874</v>
      </c>
      <c r="J137" s="291" t="s">
        <v>905</v>
      </c>
      <c r="K137" s="292">
        <v>3182.7</v>
      </c>
      <c r="L137" s="378">
        <v>4005.8</v>
      </c>
      <c r="M137" s="378">
        <v>4147.3</v>
      </c>
      <c r="N137" s="379">
        <v>4081.5</v>
      </c>
    </row>
    <row r="138" spans="9:14" ht="15.75" hidden="1" thickBot="1">
      <c r="I138" s="32" t="s">
        <v>875</v>
      </c>
      <c r="J138" s="126" t="s">
        <v>906</v>
      </c>
      <c r="K138" s="81">
        <v>-3890.3</v>
      </c>
      <c r="L138" s="201">
        <v>-4147.4</v>
      </c>
      <c r="M138" s="201">
        <v>-4081.5</v>
      </c>
      <c r="N138" s="202">
        <v>-4090.5</v>
      </c>
    </row>
    <row r="140" spans="11:14" ht="15">
      <c r="K140" s="19"/>
      <c r="L140" s="19"/>
      <c r="M140" s="19"/>
      <c r="N140" s="19"/>
    </row>
  </sheetData>
  <sheetProtection/>
  <autoFilter ref="A5:J42"/>
  <mergeCells count="3">
    <mergeCell ref="L4:N4"/>
    <mergeCell ref="A2:N2"/>
    <mergeCell ref="M1:N1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1" manualBreakCount="1">
    <brk id="11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7109375" style="15" bestFit="1" customWidth="1"/>
    <col min="10" max="10" width="77.28125" style="10" customWidth="1"/>
    <col min="11" max="11" width="14.57421875" style="0" customWidth="1"/>
    <col min="12" max="14" width="11.28125" style="0" customWidth="1"/>
  </cols>
  <sheetData>
    <row r="1" spans="13:14" ht="15.75">
      <c r="M1" s="484" t="s">
        <v>1074</v>
      </c>
      <c r="N1" s="484"/>
    </row>
    <row r="2" spans="1:14" ht="27.75" customHeight="1">
      <c r="A2" s="483" t="s">
        <v>1059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910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49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62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47">
        <f>K7+K12+K15</f>
        <v>14945.7</v>
      </c>
      <c r="L6" s="47">
        <f>L7+L12+L15</f>
        <v>16314.9</v>
      </c>
      <c r="M6" s="47">
        <f>M7+M12+M15</f>
        <v>17451.3</v>
      </c>
      <c r="N6" s="48">
        <f>N7+N12+N15</f>
        <v>18705.800000000003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 t="s">
        <v>27</v>
      </c>
      <c r="J7" s="232" t="s">
        <v>934</v>
      </c>
      <c r="K7" s="45">
        <f>K8</f>
        <v>10202.600000000002</v>
      </c>
      <c r="L7" s="45">
        <f>L8</f>
        <v>11085</v>
      </c>
      <c r="M7" s="45">
        <f>M8</f>
        <v>12180</v>
      </c>
      <c r="N7" s="46">
        <f>N8</f>
        <v>13267.000000000002</v>
      </c>
    </row>
    <row r="8" spans="1:18" ht="15" customHeight="1">
      <c r="A8" s="5" t="s">
        <v>1</v>
      </c>
      <c r="B8" s="5" t="s">
        <v>6</v>
      </c>
      <c r="C8" s="5" t="s">
        <v>1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28</v>
      </c>
      <c r="J8" s="9" t="s">
        <v>1021</v>
      </c>
      <c r="K8" s="21">
        <f>K9+K10+K11</f>
        <v>10202.600000000002</v>
      </c>
      <c r="L8" s="21">
        <f>L9+L10+L11</f>
        <v>11085</v>
      </c>
      <c r="M8" s="21">
        <f>M9+M10+M11</f>
        <v>12180</v>
      </c>
      <c r="N8" s="40">
        <f>N9+N10+N11</f>
        <v>13267.000000000002</v>
      </c>
      <c r="O8" s="19"/>
      <c r="P8" s="19"/>
      <c r="Q8" s="19"/>
      <c r="R8" s="19"/>
    </row>
    <row r="9" spans="1:14" ht="33.75" customHeight="1">
      <c r="A9" s="5" t="s">
        <v>1</v>
      </c>
      <c r="B9" s="5" t="s">
        <v>6</v>
      </c>
      <c r="C9" s="5" t="s">
        <v>1</v>
      </c>
      <c r="D9" s="5" t="s">
        <v>1</v>
      </c>
      <c r="E9" s="5" t="s">
        <v>2</v>
      </c>
      <c r="F9" s="5" t="s">
        <v>2</v>
      </c>
      <c r="G9" s="5" t="s">
        <v>2</v>
      </c>
      <c r="H9" s="30"/>
      <c r="I9" s="234" t="s">
        <v>29</v>
      </c>
      <c r="J9" s="236" t="s">
        <v>1024</v>
      </c>
      <c r="K9" s="183">
        <v>8020.1</v>
      </c>
      <c r="L9" s="183">
        <v>8728</v>
      </c>
      <c r="M9" s="183">
        <v>9582.1</v>
      </c>
      <c r="N9" s="184">
        <v>10437.7</v>
      </c>
    </row>
    <row r="10" spans="1:14" ht="15" customHeight="1">
      <c r="A10" s="5" t="s">
        <v>1</v>
      </c>
      <c r="B10" s="5" t="s">
        <v>6</v>
      </c>
      <c r="C10" s="5" t="s">
        <v>1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234" t="s">
        <v>30</v>
      </c>
      <c r="J10" s="236" t="s">
        <v>1022</v>
      </c>
      <c r="K10" s="183">
        <v>2064.8</v>
      </c>
      <c r="L10" s="183">
        <v>2231.3</v>
      </c>
      <c r="M10" s="183">
        <v>2462.7</v>
      </c>
      <c r="N10" s="184">
        <v>2682.6</v>
      </c>
    </row>
    <row r="11" spans="1:14" ht="29.25" customHeight="1">
      <c r="A11" s="5" t="s">
        <v>1</v>
      </c>
      <c r="B11" s="5" t="s">
        <v>6</v>
      </c>
      <c r="C11" s="5" t="s">
        <v>1</v>
      </c>
      <c r="D11" s="5" t="s">
        <v>7</v>
      </c>
      <c r="E11" s="5" t="s">
        <v>2</v>
      </c>
      <c r="F11" s="5" t="s">
        <v>2</v>
      </c>
      <c r="G11" s="5" t="s">
        <v>2</v>
      </c>
      <c r="H11" s="30"/>
      <c r="I11" s="234" t="s">
        <v>31</v>
      </c>
      <c r="J11" s="236" t="s">
        <v>1023</v>
      </c>
      <c r="K11" s="183">
        <v>117.7</v>
      </c>
      <c r="L11" s="183">
        <v>125.7</v>
      </c>
      <c r="M11" s="183">
        <v>135.2</v>
      </c>
      <c r="N11" s="184">
        <v>146.7</v>
      </c>
    </row>
    <row r="12" spans="1:18" s="12" customFormat="1" ht="15" customHeight="1">
      <c r="A12" s="11" t="s">
        <v>1</v>
      </c>
      <c r="B12" s="11" t="s">
        <v>11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33"/>
      <c r="I12" s="231" t="s">
        <v>38</v>
      </c>
      <c r="J12" s="110" t="s">
        <v>939</v>
      </c>
      <c r="K12" s="45">
        <f>K13+K14</f>
        <v>4.9</v>
      </c>
      <c r="L12" s="45">
        <f>L13+L14</f>
        <v>4.9</v>
      </c>
      <c r="M12" s="45">
        <f>M13+M14</f>
        <v>4.9</v>
      </c>
      <c r="N12" s="46">
        <f>N13+N14</f>
        <v>4.9</v>
      </c>
      <c r="O12" s="20"/>
      <c r="P12" s="20"/>
      <c r="Q12" s="20"/>
      <c r="R12" s="20"/>
    </row>
    <row r="13" spans="1:14" ht="15" customHeight="1">
      <c r="A13" s="5" t="s">
        <v>1</v>
      </c>
      <c r="B13" s="5" t="s">
        <v>11</v>
      </c>
      <c r="C13" s="5" t="s">
        <v>1</v>
      </c>
      <c r="D13" s="5" t="s">
        <v>2</v>
      </c>
      <c r="E13" s="5" t="s">
        <v>2</v>
      </c>
      <c r="F13" s="5" t="s">
        <v>2</v>
      </c>
      <c r="G13" s="5" t="s">
        <v>2</v>
      </c>
      <c r="H13" s="30"/>
      <c r="I13" s="38" t="s">
        <v>39</v>
      </c>
      <c r="J13" s="114" t="s">
        <v>940</v>
      </c>
      <c r="K13" s="24">
        <v>1.5</v>
      </c>
      <c r="L13" s="24">
        <v>1.5</v>
      </c>
      <c r="M13" s="24">
        <v>1.5</v>
      </c>
      <c r="N13" s="39">
        <v>1.5</v>
      </c>
    </row>
    <row r="14" spans="1:14" ht="15" customHeight="1" thickBot="1">
      <c r="A14" s="5" t="s">
        <v>1</v>
      </c>
      <c r="B14" s="5" t="s">
        <v>11</v>
      </c>
      <c r="C14" s="5" t="s">
        <v>12</v>
      </c>
      <c r="D14" s="5" t="s">
        <v>2</v>
      </c>
      <c r="E14" s="5" t="s">
        <v>2</v>
      </c>
      <c r="F14" s="5" t="s">
        <v>2</v>
      </c>
      <c r="G14" s="5" t="s">
        <v>2</v>
      </c>
      <c r="H14" s="30"/>
      <c r="I14" s="234" t="s">
        <v>43</v>
      </c>
      <c r="J14" s="166" t="s">
        <v>944</v>
      </c>
      <c r="K14" s="21">
        <v>3.4</v>
      </c>
      <c r="L14" s="21">
        <v>3.4</v>
      </c>
      <c r="M14" s="21">
        <v>3.4</v>
      </c>
      <c r="N14" s="40">
        <v>3.4</v>
      </c>
    </row>
    <row r="15" spans="1:14" ht="35.25" thickTop="1">
      <c r="A15" s="54"/>
      <c r="B15" s="54"/>
      <c r="C15" s="54"/>
      <c r="D15" s="54"/>
      <c r="E15" s="54"/>
      <c r="F15" s="54"/>
      <c r="G15" s="54"/>
      <c r="H15" s="55"/>
      <c r="I15" s="231">
        <v>19</v>
      </c>
      <c r="J15" s="110" t="s">
        <v>1060</v>
      </c>
      <c r="K15" s="45">
        <f aca="true" t="shared" si="0" ref="K15:N16">K16</f>
        <v>4738.2</v>
      </c>
      <c r="L15" s="45">
        <f t="shared" si="0"/>
        <v>5225</v>
      </c>
      <c r="M15" s="45">
        <f t="shared" si="0"/>
        <v>5266.4</v>
      </c>
      <c r="N15" s="46">
        <f t="shared" si="0"/>
        <v>5433.900000000001</v>
      </c>
    </row>
    <row r="16" spans="1:14" ht="17.25">
      <c r="A16" s="54"/>
      <c r="B16" s="54"/>
      <c r="C16" s="54"/>
      <c r="D16" s="54"/>
      <c r="E16" s="54"/>
      <c r="F16" s="54"/>
      <c r="G16" s="54"/>
      <c r="H16" s="55"/>
      <c r="I16" s="92">
        <v>192</v>
      </c>
      <c r="J16" s="114" t="s">
        <v>999</v>
      </c>
      <c r="K16" s="24">
        <f t="shared" si="0"/>
        <v>4738.2</v>
      </c>
      <c r="L16" s="24">
        <f t="shared" si="0"/>
        <v>5225</v>
      </c>
      <c r="M16" s="24">
        <f t="shared" si="0"/>
        <v>5266.4</v>
      </c>
      <c r="N16" s="39">
        <f t="shared" si="0"/>
        <v>5433.900000000001</v>
      </c>
    </row>
    <row r="17" spans="1:14" ht="36.75" customHeight="1">
      <c r="A17" s="54"/>
      <c r="B17" s="54"/>
      <c r="C17" s="54"/>
      <c r="D17" s="54"/>
      <c r="E17" s="54"/>
      <c r="F17" s="54"/>
      <c r="G17" s="54"/>
      <c r="H17" s="55"/>
      <c r="I17" s="92">
        <v>1921</v>
      </c>
      <c r="J17" s="241" t="s">
        <v>1000</v>
      </c>
      <c r="K17" s="24">
        <f>K18+K19</f>
        <v>4738.2</v>
      </c>
      <c r="L17" s="24">
        <f>L18+L19</f>
        <v>5225</v>
      </c>
      <c r="M17" s="24">
        <f>M18+M19</f>
        <v>5266.4</v>
      </c>
      <c r="N17" s="39">
        <f>N18+N19</f>
        <v>5433.900000000001</v>
      </c>
    </row>
    <row r="18" spans="1:14" ht="51.75">
      <c r="A18" s="54"/>
      <c r="B18" s="54"/>
      <c r="C18" s="54"/>
      <c r="D18" s="54"/>
      <c r="E18" s="54"/>
      <c r="F18" s="54"/>
      <c r="G18" s="54"/>
      <c r="H18" s="55"/>
      <c r="I18" s="92">
        <v>19211</v>
      </c>
      <c r="J18" s="241" t="s">
        <v>1001</v>
      </c>
      <c r="K18" s="24">
        <v>3616.5</v>
      </c>
      <c r="L18" s="24">
        <v>4009</v>
      </c>
      <c r="M18" s="24">
        <v>4213.9</v>
      </c>
      <c r="N18" s="39">
        <v>4418.8</v>
      </c>
    </row>
    <row r="19" spans="1:14" ht="51.75">
      <c r="A19" s="54"/>
      <c r="B19" s="54"/>
      <c r="C19" s="54"/>
      <c r="D19" s="54"/>
      <c r="E19" s="54"/>
      <c r="F19" s="54"/>
      <c r="G19" s="54"/>
      <c r="H19" s="55"/>
      <c r="I19" s="92">
        <v>19213</v>
      </c>
      <c r="J19" s="241" t="s">
        <v>1002</v>
      </c>
      <c r="K19" s="24">
        <v>1121.7</v>
      </c>
      <c r="L19" s="24">
        <v>1216</v>
      </c>
      <c r="M19" s="24">
        <v>1052.5</v>
      </c>
      <c r="N19" s="39">
        <v>1015.1</v>
      </c>
    </row>
    <row r="20" spans="1:18" ht="18.75">
      <c r="A20" s="54"/>
      <c r="B20" s="54"/>
      <c r="C20" s="54"/>
      <c r="D20" s="54"/>
      <c r="E20" s="54"/>
      <c r="F20" s="54"/>
      <c r="G20" s="54"/>
      <c r="H20" s="55"/>
      <c r="I20" s="92">
        <v>2</v>
      </c>
      <c r="J20" s="119" t="s">
        <v>945</v>
      </c>
      <c r="K20" s="269">
        <v>14976.1</v>
      </c>
      <c r="L20" s="269">
        <v>16314.9</v>
      </c>
      <c r="M20" s="269">
        <v>17451.3</v>
      </c>
      <c r="N20" s="270">
        <v>18705.8</v>
      </c>
      <c r="R20" t="s">
        <v>991</v>
      </c>
    </row>
    <row r="21" spans="1:14" ht="17.25">
      <c r="A21" s="54"/>
      <c r="B21" s="54"/>
      <c r="C21" s="54"/>
      <c r="D21" s="54"/>
      <c r="E21" s="54"/>
      <c r="F21" s="54"/>
      <c r="G21" s="54"/>
      <c r="H21" s="55"/>
      <c r="I21" s="92"/>
      <c r="J21" s="120" t="s">
        <v>946</v>
      </c>
      <c r="K21" s="24">
        <f aca="true" t="shared" si="1" ref="K21:N22">K24</f>
        <v>14967.8</v>
      </c>
      <c r="L21" s="24">
        <f t="shared" si="1"/>
        <v>16306.6</v>
      </c>
      <c r="M21" s="24">
        <f t="shared" si="1"/>
        <v>17443</v>
      </c>
      <c r="N21" s="39">
        <f t="shared" si="1"/>
        <v>18697.5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1" t="s">
        <v>947</v>
      </c>
      <c r="K22" s="24">
        <f t="shared" si="1"/>
        <v>8.3</v>
      </c>
      <c r="L22" s="24">
        <f t="shared" si="1"/>
        <v>8.3</v>
      </c>
      <c r="M22" s="24">
        <f t="shared" si="1"/>
        <v>8.3</v>
      </c>
      <c r="N22" s="39">
        <f t="shared" si="1"/>
        <v>8.3</v>
      </c>
    </row>
    <row r="23" spans="1:14" ht="17.25">
      <c r="A23" s="54"/>
      <c r="B23" s="54"/>
      <c r="C23" s="54"/>
      <c r="D23" s="54"/>
      <c r="E23" s="54"/>
      <c r="F23" s="54"/>
      <c r="G23" s="54"/>
      <c r="H23" s="55"/>
      <c r="I23" s="231" t="s">
        <v>899</v>
      </c>
      <c r="J23" s="122" t="s">
        <v>965</v>
      </c>
      <c r="K23" s="254">
        <f>K24+K25</f>
        <v>14976.099999999999</v>
      </c>
      <c r="L23" s="254">
        <f>L24+L25</f>
        <v>16314.9</v>
      </c>
      <c r="M23" s="254">
        <f>M24+M25</f>
        <v>17451.3</v>
      </c>
      <c r="N23" s="255">
        <f>N24+N25</f>
        <v>18705.8</v>
      </c>
    </row>
    <row r="24" spans="1:14" ht="17.25">
      <c r="A24" s="54"/>
      <c r="B24" s="54"/>
      <c r="C24" s="54"/>
      <c r="D24" s="54"/>
      <c r="E24" s="54"/>
      <c r="F24" s="54"/>
      <c r="G24" s="54"/>
      <c r="H24" s="55"/>
      <c r="I24" s="92"/>
      <c r="J24" s="120" t="s">
        <v>946</v>
      </c>
      <c r="K24" s="263">
        <v>14967.8</v>
      </c>
      <c r="L24" s="263">
        <v>16306.6</v>
      </c>
      <c r="M24" s="263">
        <v>17443</v>
      </c>
      <c r="N24" s="357">
        <v>18697.5</v>
      </c>
    </row>
    <row r="25" spans="1:14" ht="17.25">
      <c r="A25" s="54"/>
      <c r="B25" s="54"/>
      <c r="C25" s="54"/>
      <c r="D25" s="54"/>
      <c r="E25" s="54"/>
      <c r="F25" s="54"/>
      <c r="G25" s="54"/>
      <c r="H25" s="55"/>
      <c r="I25" s="92"/>
      <c r="J25" s="121" t="s">
        <v>947</v>
      </c>
      <c r="K25" s="263">
        <v>8.3</v>
      </c>
      <c r="L25" s="263">
        <v>8.3</v>
      </c>
      <c r="M25" s="263">
        <v>8.3</v>
      </c>
      <c r="N25" s="264">
        <v>8.3</v>
      </c>
    </row>
    <row r="26" spans="1:15" ht="20.25" customHeight="1">
      <c r="A26" s="54"/>
      <c r="B26" s="54"/>
      <c r="C26" s="54"/>
      <c r="D26" s="54"/>
      <c r="E26" s="54"/>
      <c r="F26" s="54"/>
      <c r="G26" s="54"/>
      <c r="H26" s="55"/>
      <c r="I26" s="251"/>
      <c r="J26" s="119" t="s">
        <v>948</v>
      </c>
      <c r="K26" s="60">
        <f>K6-K20</f>
        <v>-30.399999999999636</v>
      </c>
      <c r="L26" s="60">
        <f>L6-L20</f>
        <v>0</v>
      </c>
      <c r="M26" s="60">
        <f>M6-M20</f>
        <v>0</v>
      </c>
      <c r="N26" s="93">
        <f>N6-N20</f>
        <v>0</v>
      </c>
      <c r="O26" s="91"/>
    </row>
    <row r="27" spans="1:14" ht="15">
      <c r="A27" s="54"/>
      <c r="B27" s="54"/>
      <c r="C27" s="54"/>
      <c r="D27" s="54"/>
      <c r="E27" s="54"/>
      <c r="F27" s="54"/>
      <c r="G27" s="54"/>
      <c r="H27" s="55"/>
      <c r="I27" s="38"/>
      <c r="J27" s="38"/>
      <c r="K27" s="59"/>
      <c r="L27" s="328"/>
      <c r="M27" s="328"/>
      <c r="N27" s="329"/>
    </row>
    <row r="28" spans="9:14" ht="18.75">
      <c r="I28" s="251"/>
      <c r="J28" s="119" t="s">
        <v>969</v>
      </c>
      <c r="K28" s="60">
        <f>K29</f>
        <v>30.4</v>
      </c>
      <c r="L28" s="60">
        <f>L29</f>
        <v>0.0004</v>
      </c>
      <c r="M28" s="60">
        <f>M29</f>
        <v>0.0004</v>
      </c>
      <c r="N28" s="93">
        <f>N29</f>
        <v>0.0004</v>
      </c>
    </row>
    <row r="29" spans="9:14" ht="18" thickBot="1">
      <c r="I29" s="271" t="s">
        <v>22</v>
      </c>
      <c r="J29" s="295" t="s">
        <v>1044</v>
      </c>
      <c r="K29" s="272">
        <f>K30+K31</f>
        <v>30.4</v>
      </c>
      <c r="L29" s="330">
        <f>L30+L31</f>
        <v>0.0004</v>
      </c>
      <c r="M29" s="330">
        <f>M30+M31</f>
        <v>0.0004</v>
      </c>
      <c r="N29" s="331">
        <f>N30+N31</f>
        <v>0.0004</v>
      </c>
    </row>
    <row r="30" spans="9:14" ht="13.5" customHeight="1" hidden="1" thickBot="1">
      <c r="I30" s="265" t="s">
        <v>874</v>
      </c>
      <c r="J30" s="266" t="s">
        <v>901</v>
      </c>
      <c r="K30" s="267">
        <v>30.4</v>
      </c>
      <c r="L30" s="267">
        <v>0.0004</v>
      </c>
      <c r="M30" s="267">
        <v>0.0004</v>
      </c>
      <c r="N30" s="268">
        <v>0.0004</v>
      </c>
    </row>
    <row r="31" spans="9:14" ht="13.5" customHeight="1" hidden="1" thickBot="1">
      <c r="I31" s="79" t="s">
        <v>875</v>
      </c>
      <c r="J31" s="80" t="s">
        <v>902</v>
      </c>
      <c r="K31" s="81">
        <v>0</v>
      </c>
      <c r="L31" s="81">
        <v>0</v>
      </c>
      <c r="M31" s="81">
        <v>0</v>
      </c>
      <c r="N31" s="82">
        <v>0</v>
      </c>
    </row>
    <row r="32" spans="9:10" ht="15" hidden="1">
      <c r="I32" s="69" t="s">
        <v>876</v>
      </c>
      <c r="J32" s="35" t="s">
        <v>877</v>
      </c>
    </row>
    <row r="33" spans="9:10" ht="15" hidden="1">
      <c r="I33" s="5" t="s">
        <v>878</v>
      </c>
      <c r="J33" s="9" t="s">
        <v>877</v>
      </c>
    </row>
    <row r="34" spans="9:10" ht="15" hidden="1">
      <c r="I34" s="5" t="s">
        <v>879</v>
      </c>
      <c r="J34" s="9" t="s">
        <v>877</v>
      </c>
    </row>
    <row r="35" spans="9:10" ht="15" hidden="1">
      <c r="I35" s="5" t="s">
        <v>880</v>
      </c>
      <c r="J35" s="9" t="s">
        <v>877</v>
      </c>
    </row>
  </sheetData>
  <sheetProtection/>
  <autoFilter ref="A5:J14"/>
  <mergeCells count="3">
    <mergeCell ref="A2:N2"/>
    <mergeCell ref="L4:N4"/>
    <mergeCell ref="M1:N1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6"/>
  <sheetViews>
    <sheetView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7109375" style="15" bestFit="1" customWidth="1"/>
    <col min="10" max="10" width="77.28125" style="10" customWidth="1"/>
    <col min="11" max="14" width="11.28125" style="0" customWidth="1"/>
  </cols>
  <sheetData>
    <row r="1" spans="13:14" ht="15.75">
      <c r="M1" s="484" t="s">
        <v>1075</v>
      </c>
      <c r="N1" s="484"/>
    </row>
    <row r="2" spans="1:14" ht="27.75" customHeight="1">
      <c r="A2" s="483" t="s">
        <v>1059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2:14" ht="15.75" thickBot="1">
      <c r="L3" s="485" t="s">
        <v>987</v>
      </c>
      <c r="M3" s="485"/>
      <c r="N3" s="485"/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49" t="s">
        <v>1029</v>
      </c>
      <c r="J4" s="49" t="s">
        <v>913</v>
      </c>
      <c r="K4" s="479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62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211">
        <f>'BASS '!K6/'BASS %PIB  (2)'!K$36*100</f>
        <v>11.195280898876405</v>
      </c>
      <c r="L6" s="211">
        <f>'BASS '!L6/'BASS %PIB  (2)'!L$36*100</f>
        <v>11.425</v>
      </c>
      <c r="M6" s="211">
        <f>'BASS '!M6/'BASS %PIB  (2)'!M$36*100</f>
        <v>11.237153895685768</v>
      </c>
      <c r="N6" s="261">
        <f>'BASS '!N6/'BASS %PIB  (2)'!N$36*100</f>
        <v>11.055437352245864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 t="s">
        <v>27</v>
      </c>
      <c r="J7" s="232" t="s">
        <v>934</v>
      </c>
      <c r="K7" s="252">
        <f>'BASS '!K7/'BASS %PIB  (2)'!K$36*100</f>
        <v>7.64239700374532</v>
      </c>
      <c r="L7" s="252">
        <f>'BASS '!L7/'BASS %PIB  (2)'!L$36*100</f>
        <v>7.762605042016807</v>
      </c>
      <c r="M7" s="252">
        <f>'BASS '!M7/'BASS %PIB  (2)'!M$36*100</f>
        <v>7.8428847392144245</v>
      </c>
      <c r="N7" s="253">
        <f>'BASS '!N7/'BASS %PIB  (2)'!N$36*100</f>
        <v>7.841016548463359</v>
      </c>
    </row>
    <row r="8" spans="1:18" ht="15" customHeight="1">
      <c r="A8" s="5" t="s">
        <v>1</v>
      </c>
      <c r="B8" s="5" t="s">
        <v>6</v>
      </c>
      <c r="C8" s="5" t="s">
        <v>1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28</v>
      </c>
      <c r="J8" s="9" t="s">
        <v>1021</v>
      </c>
      <c r="K8" s="183">
        <f>'BASS '!K8/'BASS %PIB  (2)'!K$36*100</f>
        <v>7.64239700374532</v>
      </c>
      <c r="L8" s="183">
        <f>'BASS '!L8/'BASS %PIB  (2)'!L$36*100</f>
        <v>7.762605042016807</v>
      </c>
      <c r="M8" s="183">
        <f>'BASS '!M8/'BASS %PIB  (2)'!M$36*100</f>
        <v>7.8428847392144245</v>
      </c>
      <c r="N8" s="184">
        <f>'BASS '!N8/'BASS %PIB  (2)'!N$36*100</f>
        <v>7.841016548463359</v>
      </c>
      <c r="O8" s="19"/>
      <c r="P8" s="19"/>
      <c r="Q8" s="19"/>
      <c r="R8" s="19"/>
    </row>
    <row r="9" spans="1:14" ht="32.25" customHeight="1">
      <c r="A9" s="5" t="s">
        <v>1</v>
      </c>
      <c r="B9" s="5" t="s">
        <v>6</v>
      </c>
      <c r="C9" s="5" t="s">
        <v>1</v>
      </c>
      <c r="D9" s="5" t="s">
        <v>1</v>
      </c>
      <c r="E9" s="5" t="s">
        <v>2</v>
      </c>
      <c r="F9" s="5" t="s">
        <v>2</v>
      </c>
      <c r="G9" s="5" t="s">
        <v>2</v>
      </c>
      <c r="H9" s="30"/>
      <c r="I9" s="234" t="s">
        <v>29</v>
      </c>
      <c r="J9" s="236" t="s">
        <v>1024</v>
      </c>
      <c r="K9" s="183">
        <f>'BASS '!K9/'BASS %PIB  (2)'!K$36*100</f>
        <v>6.007565543071161</v>
      </c>
      <c r="L9" s="183">
        <f>'BASS '!L9/'BASS %PIB  (2)'!L$36*100</f>
        <v>6.112044817927171</v>
      </c>
      <c r="M9" s="183">
        <f>'BASS '!M9/'BASS %PIB  (2)'!M$36*100</f>
        <v>6.17005795235029</v>
      </c>
      <c r="N9" s="184">
        <f>'BASS '!N9/'BASS %PIB  (2)'!N$36*100</f>
        <v>6.168853427895982</v>
      </c>
    </row>
    <row r="10" spans="1:14" ht="15" customHeight="1">
      <c r="A10" s="5" t="s">
        <v>1</v>
      </c>
      <c r="B10" s="5" t="s">
        <v>6</v>
      </c>
      <c r="C10" s="5" t="s">
        <v>1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234" t="s">
        <v>30</v>
      </c>
      <c r="J10" s="236" t="s">
        <v>1022</v>
      </c>
      <c r="K10" s="183">
        <f>'BASS '!K10/'BASS %PIB  (2)'!K$36*100</f>
        <v>1.5466666666666669</v>
      </c>
      <c r="L10" s="183">
        <f>'BASS '!L10/'BASS %PIB  (2)'!L$36*100</f>
        <v>1.5625350140056022</v>
      </c>
      <c r="M10" s="183">
        <f>'BASS '!M10/'BASS %PIB  (2)'!M$36*100</f>
        <v>1.5857694784288472</v>
      </c>
      <c r="N10" s="184">
        <f>'BASS '!N10/'BASS %PIB  (2)'!N$36*100</f>
        <v>1.5854609929078014</v>
      </c>
    </row>
    <row r="11" spans="1:14" ht="30" customHeight="1">
      <c r="A11" s="5" t="s">
        <v>1</v>
      </c>
      <c r="B11" s="5" t="s">
        <v>6</v>
      </c>
      <c r="C11" s="5" t="s">
        <v>1</v>
      </c>
      <c r="D11" s="5" t="s">
        <v>7</v>
      </c>
      <c r="E11" s="5" t="s">
        <v>2</v>
      </c>
      <c r="F11" s="5" t="s">
        <v>2</v>
      </c>
      <c r="G11" s="5" t="s">
        <v>2</v>
      </c>
      <c r="H11" s="30"/>
      <c r="I11" s="234" t="s">
        <v>31</v>
      </c>
      <c r="J11" s="236" t="s">
        <v>998</v>
      </c>
      <c r="K11" s="183">
        <f>'BASS '!K11/'BASS %PIB  (2)'!K$36*100</f>
        <v>0.08816479400749064</v>
      </c>
      <c r="L11" s="183">
        <f>'BASS '!L11/'BASS %PIB  (2)'!L$36*100</f>
        <v>0.08802521008403362</v>
      </c>
      <c r="M11" s="183">
        <f>'BASS '!M11/'BASS %PIB  (2)'!M$36*100</f>
        <v>0.08705730843528653</v>
      </c>
      <c r="N11" s="184">
        <f>'BASS '!N11/'BASS %PIB  (2)'!N$36*100</f>
        <v>0.08670212765957447</v>
      </c>
    </row>
    <row r="12" spans="1:18" s="12" customFormat="1" ht="15" customHeight="1">
      <c r="A12" s="11" t="s">
        <v>1</v>
      </c>
      <c r="B12" s="11" t="s">
        <v>11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33"/>
      <c r="I12" s="231" t="s">
        <v>38</v>
      </c>
      <c r="J12" s="110" t="s">
        <v>939</v>
      </c>
      <c r="K12" s="332">
        <f>'BASS '!K12/'BASS %PIB  (2)'!K$36*100</f>
        <v>0.003670411985018727</v>
      </c>
      <c r="L12" s="332">
        <f>'BASS '!L12/'BASS %PIB  (2)'!L$36*100</f>
        <v>0.003431372549019608</v>
      </c>
      <c r="M12" s="332">
        <f>'BASS '!M12/'BASS %PIB  (2)'!M$36*100</f>
        <v>0.0031551835157759174</v>
      </c>
      <c r="N12" s="333">
        <f>'BASS '!N12/'BASS %PIB  (2)'!N$36*100</f>
        <v>0.0028959810874704494</v>
      </c>
      <c r="O12" s="20"/>
      <c r="P12" s="20"/>
      <c r="Q12" s="20"/>
      <c r="R12" s="20"/>
    </row>
    <row r="13" spans="1:14" ht="15" customHeight="1">
      <c r="A13" s="5" t="s">
        <v>1</v>
      </c>
      <c r="B13" s="5" t="s">
        <v>11</v>
      </c>
      <c r="C13" s="5" t="s">
        <v>1</v>
      </c>
      <c r="D13" s="5" t="s">
        <v>2</v>
      </c>
      <c r="E13" s="5" t="s">
        <v>2</v>
      </c>
      <c r="F13" s="5" t="s">
        <v>2</v>
      </c>
      <c r="G13" s="5" t="s">
        <v>2</v>
      </c>
      <c r="H13" s="30"/>
      <c r="I13" s="38" t="s">
        <v>39</v>
      </c>
      <c r="J13" s="114" t="s">
        <v>940</v>
      </c>
      <c r="K13" s="298">
        <f>'BASS '!K13/'BASS %PIB  (2)'!K$36*100</f>
        <v>0.0011235955056179776</v>
      </c>
      <c r="L13" s="298">
        <f>'BASS '!L13/'BASS %PIB  (2)'!L$36*100</f>
        <v>0.0010504201680672268</v>
      </c>
      <c r="M13" s="298">
        <f>'BASS '!M13/'BASS %PIB  (2)'!M$36*100</f>
        <v>0.0009658725048293626</v>
      </c>
      <c r="N13" s="299">
        <f>'BASS '!N13/'BASS %PIB  (2)'!N$36*100</f>
        <v>0.0008865248226950354</v>
      </c>
    </row>
    <row r="14" spans="1:14" ht="15" customHeight="1" thickBot="1">
      <c r="A14" s="5" t="s">
        <v>1</v>
      </c>
      <c r="B14" s="5" t="s">
        <v>11</v>
      </c>
      <c r="C14" s="5" t="s">
        <v>12</v>
      </c>
      <c r="D14" s="5" t="s">
        <v>2</v>
      </c>
      <c r="E14" s="5" t="s">
        <v>2</v>
      </c>
      <c r="F14" s="5" t="s">
        <v>2</v>
      </c>
      <c r="G14" s="5" t="s">
        <v>2</v>
      </c>
      <c r="H14" s="30"/>
      <c r="I14" s="234" t="s">
        <v>43</v>
      </c>
      <c r="J14" s="166" t="s">
        <v>944</v>
      </c>
      <c r="K14" s="334">
        <f>'BASS '!K14/'BASS %PIB  (2)'!K$36*100</f>
        <v>0.002546816479400749</v>
      </c>
      <c r="L14" s="334">
        <f>'BASS '!L14/'BASS %PIB  (2)'!L$36*100</f>
        <v>0.002380952380952381</v>
      </c>
      <c r="M14" s="334">
        <f>'BASS '!M14/'BASS %PIB  (2)'!M$36*100</f>
        <v>0.002189311010946555</v>
      </c>
      <c r="N14" s="335">
        <f>'BASS '!N14/'BASS %PIB  (2)'!N$36*100</f>
        <v>0.0020094562647754136</v>
      </c>
    </row>
    <row r="15" spans="1:14" ht="35.25" thickTop="1">
      <c r="A15" s="54"/>
      <c r="B15" s="54"/>
      <c r="C15" s="54"/>
      <c r="D15" s="54"/>
      <c r="E15" s="54"/>
      <c r="F15" s="54"/>
      <c r="G15" s="54"/>
      <c r="H15" s="55"/>
      <c r="I15" s="231">
        <v>19</v>
      </c>
      <c r="J15" s="110" t="s">
        <v>1056</v>
      </c>
      <c r="K15" s="254">
        <f>'BASS '!K15/'BASS %PIB  (2)'!K$36*100</f>
        <v>3.549213483146067</v>
      </c>
      <c r="L15" s="254">
        <f>'BASS '!L15/'BASS %PIB  (2)'!L$36*100</f>
        <v>3.658963585434174</v>
      </c>
      <c r="M15" s="254">
        <f>'BASS '!M15/'BASS %PIB  (2)'!M$36*100</f>
        <v>3.3911139729555693</v>
      </c>
      <c r="N15" s="255">
        <f>'BASS '!N15/'BASS %PIB  (2)'!N$36*100</f>
        <v>3.211524822695036</v>
      </c>
    </row>
    <row r="16" spans="1:14" ht="17.25">
      <c r="A16" s="54"/>
      <c r="B16" s="54"/>
      <c r="C16" s="54"/>
      <c r="D16" s="54"/>
      <c r="E16" s="54"/>
      <c r="F16" s="54"/>
      <c r="G16" s="54"/>
      <c r="H16" s="55"/>
      <c r="I16" s="92">
        <v>192</v>
      </c>
      <c r="J16" s="114" t="s">
        <v>999</v>
      </c>
      <c r="K16" s="21">
        <f>'BASS '!K16/'BASS %PIB  (2)'!K$36*100</f>
        <v>3.549213483146067</v>
      </c>
      <c r="L16" s="21">
        <f>'BASS '!L16/'BASS %PIB  (2)'!L$36*100</f>
        <v>3.658963585434174</v>
      </c>
      <c r="M16" s="21">
        <f>'BASS '!M16/'BASS %PIB  (2)'!M$36*100</f>
        <v>3.3911139729555693</v>
      </c>
      <c r="N16" s="40">
        <f>'BASS '!N16/'BASS %PIB  (2)'!N$36*100</f>
        <v>3.211524822695036</v>
      </c>
    </row>
    <row r="17" spans="1:14" ht="34.5">
      <c r="A17" s="54"/>
      <c r="B17" s="54"/>
      <c r="C17" s="54"/>
      <c r="D17" s="54"/>
      <c r="E17" s="54"/>
      <c r="F17" s="54"/>
      <c r="G17" s="54"/>
      <c r="H17" s="55"/>
      <c r="I17" s="92">
        <v>1922</v>
      </c>
      <c r="J17" s="241" t="s">
        <v>1000</v>
      </c>
      <c r="K17" s="21">
        <f>'BASS '!K17/'BASS %PIB  (2)'!K$36*100</f>
        <v>3.549213483146067</v>
      </c>
      <c r="L17" s="21">
        <f>'BASS '!L17/'BASS %PIB  (2)'!L$36*100</f>
        <v>3.658963585434174</v>
      </c>
      <c r="M17" s="21">
        <f>'BASS '!M17/'BASS %PIB  (2)'!M$36*100</f>
        <v>3.3911139729555693</v>
      </c>
      <c r="N17" s="40">
        <f>'BASS '!N17/'BASS %PIB  (2)'!N$36*100</f>
        <v>3.211524822695036</v>
      </c>
    </row>
    <row r="18" spans="1:14" ht="51.75">
      <c r="A18" s="54"/>
      <c r="B18" s="54"/>
      <c r="C18" s="54"/>
      <c r="D18" s="54"/>
      <c r="E18" s="54"/>
      <c r="F18" s="54"/>
      <c r="G18" s="54"/>
      <c r="H18" s="55"/>
      <c r="I18" s="92">
        <v>19211</v>
      </c>
      <c r="J18" s="241" t="s">
        <v>1001</v>
      </c>
      <c r="K18" s="21">
        <f>'BASS '!K18/'BASS %PIB  (2)'!K$36*100</f>
        <v>2.7089887640449435</v>
      </c>
      <c r="L18" s="21">
        <f>'BASS '!L18/'BASS %PIB  (2)'!L$36*100</f>
        <v>2.807422969187675</v>
      </c>
      <c r="M18" s="21">
        <f>'BASS '!M18/'BASS %PIB  (2)'!M$36*100</f>
        <v>2.713393432066967</v>
      </c>
      <c r="N18" s="40">
        <f>'BASS '!N18/'BASS %PIB  (2)'!N$36*100</f>
        <v>2.611583924349882</v>
      </c>
    </row>
    <row r="19" spans="1:14" ht="51.75">
      <c r="A19" s="54"/>
      <c r="B19" s="54"/>
      <c r="C19" s="54"/>
      <c r="D19" s="54"/>
      <c r="E19" s="54"/>
      <c r="F19" s="54"/>
      <c r="G19" s="54"/>
      <c r="H19" s="55"/>
      <c r="I19" s="92">
        <v>19213</v>
      </c>
      <c r="J19" s="241" t="s">
        <v>1002</v>
      </c>
      <c r="K19" s="21">
        <f>'BASS '!K19/'BASS %PIB  (2)'!K$36*100</f>
        <v>0.8402247191011236</v>
      </c>
      <c r="L19" s="21">
        <f>'BASS '!L19/'BASS %PIB  (2)'!L$36*100</f>
        <v>0.8515406162464986</v>
      </c>
      <c r="M19" s="21">
        <f>'BASS '!M19/'BASS %PIB  (2)'!M$36*100</f>
        <v>0.6777205408886027</v>
      </c>
      <c r="N19" s="40">
        <f>'BASS '!N19/'BASS %PIB  (2)'!N$36*100</f>
        <v>0.5999408983451536</v>
      </c>
    </row>
    <row r="20" spans="1:14" ht="18.75">
      <c r="A20" s="54"/>
      <c r="B20" s="54"/>
      <c r="C20" s="54"/>
      <c r="D20" s="54"/>
      <c r="E20" s="54"/>
      <c r="F20" s="54"/>
      <c r="G20" s="54"/>
      <c r="H20" s="55"/>
      <c r="I20" s="92">
        <v>2</v>
      </c>
      <c r="J20" s="119" t="s">
        <v>945</v>
      </c>
      <c r="K20" s="256">
        <f>'BASS '!K20/'BASS %PIB  (2)'!K$36*100</f>
        <v>11.21805243445693</v>
      </c>
      <c r="L20" s="256">
        <f>'BASS '!L20/'BASS %PIB  (2)'!L$36*100</f>
        <v>11.425</v>
      </c>
      <c r="M20" s="256">
        <f>'BASS '!M20/'BASS %PIB  (2)'!M$36*100</f>
        <v>11.237153895685768</v>
      </c>
      <c r="N20" s="257">
        <f>'BASS '!N20/'BASS %PIB  (2)'!N$36*100</f>
        <v>11.055437352245862</v>
      </c>
    </row>
    <row r="21" spans="1:14" ht="17.25">
      <c r="A21" s="54"/>
      <c r="B21" s="54"/>
      <c r="C21" s="54"/>
      <c r="D21" s="54"/>
      <c r="E21" s="54"/>
      <c r="F21" s="54"/>
      <c r="G21" s="54"/>
      <c r="H21" s="55"/>
      <c r="I21" s="92"/>
      <c r="J21" s="120" t="s">
        <v>946</v>
      </c>
      <c r="K21" s="57">
        <f>'BASS '!K21/'BASS %PIB  (2)'!K$36*100</f>
        <v>11.211835205992509</v>
      </c>
      <c r="L21" s="57">
        <f>'BASS '!L21/'BASS %PIB  (2)'!L$36*100</f>
        <v>11.419187675070027</v>
      </c>
      <c r="M21" s="57">
        <f>'BASS '!M21/'BASS %PIB  (2)'!M$36*100</f>
        <v>11.231809401159047</v>
      </c>
      <c r="N21" s="58">
        <f>'BASS '!N21/'BASS %PIB  (2)'!N$36*100</f>
        <v>11.050531914893618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1" t="s">
        <v>947</v>
      </c>
      <c r="K22" s="258">
        <f>'BASS '!K22/'BASS %PIB  (2)'!K$36*100</f>
        <v>0.006217228464419476</v>
      </c>
      <c r="L22" s="258">
        <f>'BASS '!L22/'BASS %PIB  (2)'!L$36*100</f>
        <v>0.005812324929971989</v>
      </c>
      <c r="M22" s="258">
        <f>'BASS '!M22/'BASS %PIB  (2)'!M$36*100</f>
        <v>0.005344494526722473</v>
      </c>
      <c r="N22" s="259">
        <f>'BASS '!N22/'BASS %PIB  (2)'!N$36*100</f>
        <v>0.004905437352245863</v>
      </c>
    </row>
    <row r="23" spans="1:14" ht="17.25">
      <c r="A23" s="54"/>
      <c r="B23" s="54"/>
      <c r="C23" s="54"/>
      <c r="D23" s="54"/>
      <c r="E23" s="54"/>
      <c r="F23" s="54"/>
      <c r="G23" s="54"/>
      <c r="H23" s="55"/>
      <c r="I23" s="231" t="s">
        <v>899</v>
      </c>
      <c r="J23" s="122" t="s">
        <v>965</v>
      </c>
      <c r="K23" s="254">
        <f>'BASS '!K23/'BASS %PIB  (2)'!K$36*100</f>
        <v>11.218052434456927</v>
      </c>
      <c r="L23" s="254">
        <f>'BASS '!L23/'BASS %PIB  (2)'!L$36*100</f>
        <v>11.425</v>
      </c>
      <c r="M23" s="254">
        <f>'BASS '!M23/'BASS %PIB  (2)'!M$36*100</f>
        <v>11.237153895685768</v>
      </c>
      <c r="N23" s="255">
        <f>'BASS '!N23/'BASS %PIB  (2)'!N$36*100</f>
        <v>11.055437352245862</v>
      </c>
    </row>
    <row r="24" spans="1:14" ht="17.25">
      <c r="A24" s="54"/>
      <c r="B24" s="54"/>
      <c r="C24" s="54"/>
      <c r="D24" s="54"/>
      <c r="E24" s="54"/>
      <c r="F24" s="54"/>
      <c r="G24" s="54"/>
      <c r="H24" s="55"/>
      <c r="I24" s="92"/>
      <c r="J24" s="120" t="s">
        <v>946</v>
      </c>
      <c r="K24" s="57">
        <f>'BASS '!K24/'BASS %PIB  (2)'!K$36*100</f>
        <v>11.211835205992509</v>
      </c>
      <c r="L24" s="57">
        <f>'BASS '!L24/'BASS %PIB  (2)'!L$36*100</f>
        <v>11.419187675070027</v>
      </c>
      <c r="M24" s="57">
        <f>'BASS '!M24/'BASS %PIB  (2)'!M$36*100</f>
        <v>11.231809401159047</v>
      </c>
      <c r="N24" s="58">
        <f>'BASS '!N24/'BASS %PIB  (2)'!N$36*100</f>
        <v>11.050531914893618</v>
      </c>
    </row>
    <row r="25" spans="1:14" ht="17.25">
      <c r="A25" s="54"/>
      <c r="B25" s="54"/>
      <c r="C25" s="54"/>
      <c r="D25" s="54"/>
      <c r="E25" s="54"/>
      <c r="F25" s="54"/>
      <c r="G25" s="54"/>
      <c r="H25" s="55"/>
      <c r="I25" s="92"/>
      <c r="J25" s="121" t="s">
        <v>947</v>
      </c>
      <c r="K25" s="258">
        <f>'BASS '!K25/'BASS %PIB  (2)'!K$36*100</f>
        <v>0.006217228464419476</v>
      </c>
      <c r="L25" s="258">
        <f>'BASS '!L25/'BASS %PIB  (2)'!L$36*100</f>
        <v>0.005812324929971989</v>
      </c>
      <c r="M25" s="258">
        <f>'BASS '!M25/'BASS %PIB  (2)'!M$36*100</f>
        <v>0.005344494526722473</v>
      </c>
      <c r="N25" s="259">
        <f>'BASS '!N25/'BASS %PIB  (2)'!N$36*100</f>
        <v>0.004905437352245863</v>
      </c>
    </row>
    <row r="26" spans="1:15" ht="18.75">
      <c r="A26" s="54"/>
      <c r="B26" s="54"/>
      <c r="C26" s="54"/>
      <c r="D26" s="54"/>
      <c r="E26" s="54"/>
      <c r="F26" s="54"/>
      <c r="G26" s="54"/>
      <c r="H26" s="55"/>
      <c r="I26" s="251"/>
      <c r="J26" s="119" t="s">
        <v>948</v>
      </c>
      <c r="K26" s="336">
        <f>'BASS '!K26/'BASS %PIB  (2)'!K$36*100</f>
        <v>-0.022771535580524072</v>
      </c>
      <c r="L26" s="25">
        <f>'BASS '!L26/'BASS %PIB  (2)'!L$36*100</f>
        <v>0</v>
      </c>
      <c r="M26" s="25">
        <f>'BASS '!M26/'BASS %PIB  (2)'!M$36*100</f>
        <v>0</v>
      </c>
      <c r="N26" s="41">
        <f>'BASS '!N26/'BASS %PIB  (2)'!N$36*100</f>
        <v>0</v>
      </c>
      <c r="O26" s="91"/>
    </row>
    <row r="27" spans="1:14" ht="15" hidden="1">
      <c r="A27" s="54"/>
      <c r="B27" s="54"/>
      <c r="C27" s="54"/>
      <c r="D27" s="54"/>
      <c r="E27" s="54"/>
      <c r="F27" s="54"/>
      <c r="G27" s="54"/>
      <c r="H27" s="55"/>
      <c r="I27" s="38"/>
      <c r="J27" s="38"/>
      <c r="K27" s="21">
        <f>'BASS '!K27/'BASS %PIB  (2)'!K$36*100</f>
        <v>0</v>
      </c>
      <c r="L27" s="21">
        <f>'BASS '!L27/'BASS %PIB  (2)'!L$36*100</f>
        <v>0</v>
      </c>
      <c r="M27" s="21">
        <f>'BASS '!M27/'BASS %PIB  (2)'!M$36*100</f>
        <v>0</v>
      </c>
      <c r="N27" s="40">
        <f>'BASS '!N27/'BASS %PIB  (2)'!N$36*100</f>
        <v>0</v>
      </c>
    </row>
    <row r="28" spans="9:14" ht="18.75" hidden="1">
      <c r="I28" s="251"/>
      <c r="J28" s="119" t="s">
        <v>969</v>
      </c>
      <c r="K28" s="21">
        <f>'BASS '!K28/'BASS %PIB  (2)'!K$36*100</f>
        <v>0.022771535580524346</v>
      </c>
      <c r="L28" s="21">
        <f>'BASS '!L28/'BASS %PIB  (2)'!L$36*100</f>
        <v>2.801120448179272E-07</v>
      </c>
      <c r="M28" s="21">
        <f>'BASS '!M28/'BASS %PIB  (2)'!M$36*100</f>
        <v>2.5756600128783005E-07</v>
      </c>
      <c r="N28" s="40">
        <f>'BASS '!N28/'BASS %PIB  (2)'!N$36*100</f>
        <v>2.3640661938534282E-07</v>
      </c>
    </row>
    <row r="29" spans="9:14" ht="18" hidden="1" thickBot="1">
      <c r="I29" s="231" t="s">
        <v>22</v>
      </c>
      <c r="J29" s="295" t="s">
        <v>986</v>
      </c>
      <c r="K29" s="254">
        <f>'BASS '!K29/'BASS %PIB  (2)'!K$36*100</f>
        <v>0.022771535580524346</v>
      </c>
      <c r="L29" s="254">
        <f>'BASS '!L29/'BASS %PIB  (2)'!L$36*100</f>
        <v>2.801120448179272E-07</v>
      </c>
      <c r="M29" s="254">
        <f>'BASS '!M29/'BASS %PIB  (2)'!M$36*100</f>
        <v>2.5756600128783005E-07</v>
      </c>
      <c r="N29" s="255">
        <f>'BASS '!N29/'BASS %PIB  (2)'!N$36*100</f>
        <v>2.3640661938534282E-07</v>
      </c>
    </row>
    <row r="30" spans="9:14" ht="13.5" customHeight="1" hidden="1">
      <c r="I30" s="38" t="s">
        <v>874</v>
      </c>
      <c r="J30" s="9" t="s">
        <v>901</v>
      </c>
      <c r="K30" s="18">
        <v>30.4</v>
      </c>
      <c r="L30" s="18">
        <v>0.0004</v>
      </c>
      <c r="M30" s="18">
        <v>0.0004</v>
      </c>
      <c r="N30" s="75">
        <v>0.0004</v>
      </c>
    </row>
    <row r="31" spans="9:14" ht="13.5" customHeight="1" hidden="1">
      <c r="I31" s="38" t="s">
        <v>875</v>
      </c>
      <c r="J31" s="9" t="s">
        <v>902</v>
      </c>
      <c r="K31" s="18">
        <v>0</v>
      </c>
      <c r="L31" s="18">
        <v>0</v>
      </c>
      <c r="M31" s="18">
        <v>0</v>
      </c>
      <c r="N31" s="75">
        <v>0</v>
      </c>
    </row>
    <row r="32" spans="9:14" ht="15" hidden="1">
      <c r="I32" s="224" t="s">
        <v>876</v>
      </c>
      <c r="J32" s="9" t="s">
        <v>877</v>
      </c>
      <c r="K32" s="16"/>
      <c r="L32" s="16"/>
      <c r="M32" s="16"/>
      <c r="N32" s="76"/>
    </row>
    <row r="33" spans="9:14" ht="15" hidden="1">
      <c r="I33" s="224" t="s">
        <v>878</v>
      </c>
      <c r="J33" s="9" t="s">
        <v>877</v>
      </c>
      <c r="K33" s="16"/>
      <c r="L33" s="16"/>
      <c r="M33" s="16"/>
      <c r="N33" s="76"/>
    </row>
    <row r="34" spans="9:14" ht="15" hidden="1">
      <c r="I34" s="224" t="s">
        <v>879</v>
      </c>
      <c r="J34" s="9" t="s">
        <v>877</v>
      </c>
      <c r="K34" s="16"/>
      <c r="L34" s="16"/>
      <c r="M34" s="16"/>
      <c r="N34" s="76"/>
    </row>
    <row r="35" spans="9:14" ht="15" hidden="1">
      <c r="I35" s="224" t="s">
        <v>880</v>
      </c>
      <c r="J35" s="9" t="s">
        <v>877</v>
      </c>
      <c r="K35" s="16"/>
      <c r="L35" s="16"/>
      <c r="M35" s="16"/>
      <c r="N35" s="76"/>
    </row>
    <row r="36" spans="9:14" ht="15.75" thickBot="1">
      <c r="I36" s="260"/>
      <c r="J36" s="448" t="s">
        <v>1038</v>
      </c>
      <c r="K36" s="94">
        <v>133500</v>
      </c>
      <c r="L36" s="94">
        <v>142800</v>
      </c>
      <c r="M36" s="94">
        <v>155300</v>
      </c>
      <c r="N36" s="95">
        <v>169200</v>
      </c>
    </row>
  </sheetData>
  <sheetProtection/>
  <autoFilter ref="A5:J14"/>
  <mergeCells count="4">
    <mergeCell ref="M1:N1"/>
    <mergeCell ref="A2:N2"/>
    <mergeCell ref="L4:N4"/>
    <mergeCell ref="L3:N3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5"/>
  <sheetViews>
    <sheetView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7109375" style="15" bestFit="1" customWidth="1"/>
    <col min="10" max="10" width="77.28125" style="10" customWidth="1"/>
    <col min="11" max="11" width="14.140625" style="0" customWidth="1"/>
    <col min="12" max="14" width="11.28125" style="0" customWidth="1"/>
  </cols>
  <sheetData>
    <row r="1" spans="13:14" ht="15.75">
      <c r="M1" s="484" t="s">
        <v>1076</v>
      </c>
      <c r="N1" s="484"/>
    </row>
    <row r="2" spans="1:14" ht="27.75" customHeight="1">
      <c r="A2" s="483" t="s">
        <v>1059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2:14" ht="15.75" thickBot="1">
      <c r="L3" s="485" t="s">
        <v>993</v>
      </c>
      <c r="M3" s="485"/>
      <c r="N3" s="485"/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50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47">
        <f>'BASS '!K6/'BASS '!K$6*100</f>
        <v>100</v>
      </c>
      <c r="L6" s="47">
        <f>'BASS '!L6/'BASS '!L$6*100</f>
        <v>100</v>
      </c>
      <c r="M6" s="47">
        <f>'BASS '!M6/'BASS '!M$6*100</f>
        <v>100</v>
      </c>
      <c r="N6" s="48">
        <f>'BASS '!N6/'BASS '!N$6*100</f>
        <v>100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 t="s">
        <v>27</v>
      </c>
      <c r="J7" s="232" t="s">
        <v>934</v>
      </c>
      <c r="K7" s="206">
        <f>'BASS '!K7/'BASS '!K$6*100</f>
        <v>68.26445064466704</v>
      </c>
      <c r="L7" s="206">
        <f>'BASS '!L7/'BASS '!L$6*100</f>
        <v>67.94402662596768</v>
      </c>
      <c r="M7" s="206">
        <f>'BASS '!M7/'BASS '!M$6*100</f>
        <v>69.79422736415053</v>
      </c>
      <c r="N7" s="233">
        <f>'BASS '!N7/'BASS '!N$6*100</f>
        <v>70.92452608281923</v>
      </c>
    </row>
    <row r="8" spans="1:18" ht="15" customHeight="1">
      <c r="A8" s="5" t="s">
        <v>1</v>
      </c>
      <c r="B8" s="5" t="s">
        <v>6</v>
      </c>
      <c r="C8" s="5" t="s">
        <v>1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28</v>
      </c>
      <c r="J8" s="9" t="s">
        <v>1021</v>
      </c>
      <c r="K8" s="175">
        <f>'BASS '!K8/'BASS '!K$6*100</f>
        <v>68.26445064466704</v>
      </c>
      <c r="L8" s="175">
        <f>'BASS '!L8/'BASS '!L$6*100</f>
        <v>67.94402662596768</v>
      </c>
      <c r="M8" s="175">
        <f>'BASS '!M8/'BASS '!M$6*100</f>
        <v>69.79422736415053</v>
      </c>
      <c r="N8" s="177">
        <f>'BASS '!N8/'BASS '!N$6*100</f>
        <v>70.92452608281923</v>
      </c>
      <c r="O8" s="19"/>
      <c r="P8" s="19"/>
      <c r="Q8" s="19"/>
      <c r="R8" s="19"/>
    </row>
    <row r="9" spans="1:14" ht="30" customHeight="1">
      <c r="A9" s="5" t="s">
        <v>1</v>
      </c>
      <c r="B9" s="5" t="s">
        <v>6</v>
      </c>
      <c r="C9" s="5" t="s">
        <v>1</v>
      </c>
      <c r="D9" s="5" t="s">
        <v>1</v>
      </c>
      <c r="E9" s="5" t="s">
        <v>2</v>
      </c>
      <c r="F9" s="5" t="s">
        <v>2</v>
      </c>
      <c r="G9" s="5" t="s">
        <v>2</v>
      </c>
      <c r="H9" s="30"/>
      <c r="I9" s="234" t="s">
        <v>29</v>
      </c>
      <c r="J9" s="236" t="s">
        <v>1024</v>
      </c>
      <c r="K9" s="183">
        <f>'BASS '!K9/'BASS '!K$6*100</f>
        <v>53.66158828291749</v>
      </c>
      <c r="L9" s="183">
        <f>'BASS '!L9/'BASS '!L$6*100</f>
        <v>53.49711000373891</v>
      </c>
      <c r="M9" s="183">
        <f>'BASS '!M9/'BASS '!M$6*100</f>
        <v>54.9076573091976</v>
      </c>
      <c r="N9" s="184">
        <f>'BASS '!N9/'BASS '!N$6*100</f>
        <v>55.799270814399804</v>
      </c>
    </row>
    <row r="10" spans="1:14" ht="15" customHeight="1">
      <c r="A10" s="5" t="s">
        <v>1</v>
      </c>
      <c r="B10" s="5" t="s">
        <v>6</v>
      </c>
      <c r="C10" s="5" t="s">
        <v>1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234" t="s">
        <v>30</v>
      </c>
      <c r="J10" s="236" t="s">
        <v>1022</v>
      </c>
      <c r="K10" s="183">
        <f>'BASS '!K10/'BASS '!K$6*100</f>
        <v>13.81534488180547</v>
      </c>
      <c r="L10" s="183">
        <f>'BASS '!L10/'BASS '!L$6*100</f>
        <v>13.676455264819277</v>
      </c>
      <c r="M10" s="183">
        <f>'BASS '!M10/'BASS '!M$6*100</f>
        <v>14.111842670746592</v>
      </c>
      <c r="N10" s="184">
        <f>'BASS '!N10/'BASS '!N$6*100</f>
        <v>14.34100653273316</v>
      </c>
    </row>
    <row r="11" spans="1:14" ht="33.75" customHeight="1">
      <c r="A11" s="5" t="s">
        <v>1</v>
      </c>
      <c r="B11" s="5" t="s">
        <v>6</v>
      </c>
      <c r="C11" s="5" t="s">
        <v>1</v>
      </c>
      <c r="D11" s="5" t="s">
        <v>7</v>
      </c>
      <c r="E11" s="5" t="s">
        <v>2</v>
      </c>
      <c r="F11" s="5" t="s">
        <v>2</v>
      </c>
      <c r="G11" s="5" t="s">
        <v>2</v>
      </c>
      <c r="H11" s="30"/>
      <c r="I11" s="234" t="s">
        <v>31</v>
      </c>
      <c r="J11" s="236" t="s">
        <v>998</v>
      </c>
      <c r="K11" s="183">
        <f>'BASS '!K11/'BASS '!K$6*100</f>
        <v>0.7875174799440641</v>
      </c>
      <c r="L11" s="183">
        <f>'BASS '!L11/'BASS '!L$6*100</f>
        <v>0.7704613574094846</v>
      </c>
      <c r="M11" s="183">
        <f>'BASS '!M11/'BASS '!M$6*100</f>
        <v>0.7747273842063341</v>
      </c>
      <c r="N11" s="184">
        <f>'BASS '!N11/'BASS '!N$6*100</f>
        <v>0.7842487356862576</v>
      </c>
    </row>
    <row r="12" spans="1:18" s="12" customFormat="1" ht="15" customHeight="1">
      <c r="A12" s="11" t="s">
        <v>1</v>
      </c>
      <c r="B12" s="11" t="s">
        <v>11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33"/>
      <c r="I12" s="231" t="s">
        <v>38</v>
      </c>
      <c r="J12" s="110" t="s">
        <v>939</v>
      </c>
      <c r="K12" s="237">
        <f>'BASS '!K12/'BASS '!K$6*100</f>
        <v>0.032785349632335724</v>
      </c>
      <c r="L12" s="237">
        <f>'BASS '!L12/'BASS '!L$6*100</f>
        <v>0.03003389539623289</v>
      </c>
      <c r="M12" s="237">
        <f>'BASS '!M12/'BASS '!M$6*100</f>
        <v>0.028078137445347914</v>
      </c>
      <c r="N12" s="238">
        <f>'BASS '!N12/'BASS '!N$6*100</f>
        <v>0.02619508387772776</v>
      </c>
      <c r="O12" s="20"/>
      <c r="P12" s="20"/>
      <c r="Q12" s="20"/>
      <c r="R12" s="20"/>
    </row>
    <row r="13" spans="1:14" ht="15" customHeight="1">
      <c r="A13" s="5" t="s">
        <v>1</v>
      </c>
      <c r="B13" s="5" t="s">
        <v>11</v>
      </c>
      <c r="C13" s="5" t="s">
        <v>1</v>
      </c>
      <c r="D13" s="5" t="s">
        <v>2</v>
      </c>
      <c r="E13" s="5" t="s">
        <v>2</v>
      </c>
      <c r="F13" s="5" t="s">
        <v>2</v>
      </c>
      <c r="G13" s="5" t="s">
        <v>2</v>
      </c>
      <c r="H13" s="30"/>
      <c r="I13" s="38" t="s">
        <v>39</v>
      </c>
      <c r="J13" s="114" t="s">
        <v>940</v>
      </c>
      <c r="K13" s="171">
        <f>'BASS '!K13/'BASS '!K$6*100</f>
        <v>0.01003633152010277</v>
      </c>
      <c r="L13" s="171">
        <f>'BASS '!L13/'BASS '!L$6*100</f>
        <v>0.0091940496110917</v>
      </c>
      <c r="M13" s="171">
        <f>'BASS '!M13/'BASS '!M$6*100</f>
        <v>0.008595348197555483</v>
      </c>
      <c r="N13" s="172">
        <f>'BASS '!N13/'BASS '!N$6*100</f>
        <v>0.008018903227875844</v>
      </c>
    </row>
    <row r="14" spans="1:14" ht="15" customHeight="1" thickBot="1">
      <c r="A14" s="5" t="s">
        <v>1</v>
      </c>
      <c r="B14" s="5" t="s">
        <v>11</v>
      </c>
      <c r="C14" s="5" t="s">
        <v>12</v>
      </c>
      <c r="D14" s="5" t="s">
        <v>2</v>
      </c>
      <c r="E14" s="5" t="s">
        <v>2</v>
      </c>
      <c r="F14" s="5" t="s">
        <v>2</v>
      </c>
      <c r="G14" s="5" t="s">
        <v>2</v>
      </c>
      <c r="H14" s="30"/>
      <c r="I14" s="234" t="s">
        <v>43</v>
      </c>
      <c r="J14" s="166" t="s">
        <v>944</v>
      </c>
      <c r="K14" s="171">
        <f>'BASS '!K14/'BASS '!K$6*100</f>
        <v>0.022749018112232948</v>
      </c>
      <c r="L14" s="171">
        <f>'BASS '!L14/'BASS '!L$6*100</f>
        <v>0.020839845785141187</v>
      </c>
      <c r="M14" s="171">
        <f>'BASS '!M14/'BASS '!M$6*100</f>
        <v>0.01948278924779243</v>
      </c>
      <c r="N14" s="172">
        <f>'BASS '!N14/'BASS '!N$6*100</f>
        <v>0.018176180649851915</v>
      </c>
    </row>
    <row r="15" spans="1:14" ht="35.25" thickTop="1">
      <c r="A15" s="54"/>
      <c r="B15" s="54"/>
      <c r="C15" s="54"/>
      <c r="D15" s="54"/>
      <c r="E15" s="54"/>
      <c r="F15" s="54"/>
      <c r="G15" s="54"/>
      <c r="H15" s="55"/>
      <c r="I15" s="231">
        <v>19</v>
      </c>
      <c r="J15" s="110" t="s">
        <v>1056</v>
      </c>
      <c r="K15" s="239">
        <f>'BASS '!K15/'BASS '!K$6*100</f>
        <v>31.702764005700633</v>
      </c>
      <c r="L15" s="239">
        <f>'BASS '!L15/'BASS '!L$6*100</f>
        <v>32.0259394786361</v>
      </c>
      <c r="M15" s="239">
        <f>'BASS '!M15/'BASS '!M$6*100</f>
        <v>30.17769449840413</v>
      </c>
      <c r="N15" s="240">
        <f>'BASS '!N15/'BASS '!N$6*100</f>
        <v>29.04927883330304</v>
      </c>
    </row>
    <row r="16" spans="1:14" ht="17.25">
      <c r="A16" s="54"/>
      <c r="B16" s="54"/>
      <c r="C16" s="54"/>
      <c r="D16" s="54"/>
      <c r="E16" s="54"/>
      <c r="F16" s="54"/>
      <c r="G16" s="54"/>
      <c r="H16" s="55"/>
      <c r="I16" s="92">
        <v>192</v>
      </c>
      <c r="J16" s="114" t="s">
        <v>999</v>
      </c>
      <c r="K16" s="183">
        <f>'BASS '!K16/'BASS '!K$6*100</f>
        <v>31.702764005700633</v>
      </c>
      <c r="L16" s="183">
        <f>'BASS '!L16/'BASS '!L$6*100</f>
        <v>32.0259394786361</v>
      </c>
      <c r="M16" s="183">
        <f>'BASS '!M16/'BASS '!M$6*100</f>
        <v>30.17769449840413</v>
      </c>
      <c r="N16" s="184">
        <f>'BASS '!N16/'BASS '!N$6*100</f>
        <v>29.04927883330304</v>
      </c>
    </row>
    <row r="17" spans="1:14" ht="34.5">
      <c r="A17" s="54"/>
      <c r="B17" s="54"/>
      <c r="C17" s="54"/>
      <c r="D17" s="54"/>
      <c r="E17" s="54"/>
      <c r="F17" s="54"/>
      <c r="G17" s="54"/>
      <c r="H17" s="55"/>
      <c r="I17" s="92">
        <v>1922</v>
      </c>
      <c r="J17" s="241" t="s">
        <v>1000</v>
      </c>
      <c r="K17" s="183">
        <f>'BASS '!K17/'BASS '!K$6*100</f>
        <v>31.702764005700633</v>
      </c>
      <c r="L17" s="183">
        <f>'BASS '!L17/'BASS '!L$6*100</f>
        <v>32.0259394786361</v>
      </c>
      <c r="M17" s="183">
        <f>'BASS '!M17/'BASS '!M$6*100</f>
        <v>30.17769449840413</v>
      </c>
      <c r="N17" s="184">
        <f>'BASS '!N17/'BASS '!N$6*100</f>
        <v>29.04927883330304</v>
      </c>
    </row>
    <row r="18" spans="1:14" ht="51.75">
      <c r="A18" s="54"/>
      <c r="B18" s="54"/>
      <c r="C18" s="54"/>
      <c r="D18" s="54"/>
      <c r="E18" s="54"/>
      <c r="F18" s="54"/>
      <c r="G18" s="54"/>
      <c r="H18" s="55"/>
      <c r="I18" s="92">
        <v>19211</v>
      </c>
      <c r="J18" s="241" t="s">
        <v>1001</v>
      </c>
      <c r="K18" s="183">
        <f>'BASS '!K18/'BASS '!K$6*100</f>
        <v>24.197595294967783</v>
      </c>
      <c r="L18" s="183">
        <f>'BASS '!L18/'BASS '!L$6*100</f>
        <v>24.57262992724442</v>
      </c>
      <c r="M18" s="183">
        <f>'BASS '!M18/'BASS '!M$6*100</f>
        <v>24.14662517978603</v>
      </c>
      <c r="N18" s="184">
        <f>'BASS '!N18/'BASS '!N$6*100</f>
        <v>23.62261972222519</v>
      </c>
    </row>
    <row r="19" spans="1:14" ht="51.75">
      <c r="A19" s="54"/>
      <c r="B19" s="54"/>
      <c r="C19" s="54"/>
      <c r="D19" s="54"/>
      <c r="E19" s="54"/>
      <c r="F19" s="54"/>
      <c r="G19" s="54"/>
      <c r="H19" s="55"/>
      <c r="I19" s="92">
        <v>19213</v>
      </c>
      <c r="J19" s="241" t="s">
        <v>1002</v>
      </c>
      <c r="K19" s="183">
        <f>'BASS '!K19/'BASS '!K$6*100</f>
        <v>7.505168710732852</v>
      </c>
      <c r="L19" s="183">
        <f>'BASS '!L19/'BASS '!L$6*100</f>
        <v>7.453309551391672</v>
      </c>
      <c r="M19" s="183">
        <f>'BASS '!M19/'BASS '!M$6*100</f>
        <v>6.031069318618097</v>
      </c>
      <c r="N19" s="184">
        <f>'BASS '!N19/'BASS '!N$6*100</f>
        <v>5.426659111077846</v>
      </c>
    </row>
    <row r="20" spans="1:14" ht="18.75">
      <c r="A20" s="54"/>
      <c r="B20" s="54"/>
      <c r="C20" s="54"/>
      <c r="D20" s="54"/>
      <c r="E20" s="54"/>
      <c r="F20" s="54"/>
      <c r="G20" s="54"/>
      <c r="H20" s="55"/>
      <c r="I20" s="92">
        <v>2</v>
      </c>
      <c r="J20" s="119" t="s">
        <v>945</v>
      </c>
      <c r="K20" s="242">
        <f>'BASS '!K20/'BASS '!K$20*100</f>
        <v>100</v>
      </c>
      <c r="L20" s="242">
        <f>'BASS '!L20/'BASS '!L$20*100</f>
        <v>100</v>
      </c>
      <c r="M20" s="242">
        <f>'BASS '!M20/'BASS '!M$20*100</f>
        <v>100</v>
      </c>
      <c r="N20" s="243">
        <f>'BASS '!N20/'BASS '!N$20*100</f>
        <v>100</v>
      </c>
    </row>
    <row r="21" spans="1:14" ht="17.25">
      <c r="A21" s="54"/>
      <c r="B21" s="54"/>
      <c r="C21" s="54"/>
      <c r="D21" s="54"/>
      <c r="E21" s="54"/>
      <c r="F21" s="54"/>
      <c r="G21" s="54"/>
      <c r="H21" s="55"/>
      <c r="I21" s="92"/>
      <c r="J21" s="120" t="s">
        <v>946</v>
      </c>
      <c r="K21" s="244">
        <f>'BASS '!K21/'BASS '!K$20*100</f>
        <v>99.94457836152269</v>
      </c>
      <c r="L21" s="244">
        <f>'BASS '!L21/'BASS '!L$20*100</f>
        <v>99.94912625881864</v>
      </c>
      <c r="M21" s="244">
        <f>'BASS '!M21/'BASS '!M$20*100</f>
        <v>99.95243907330686</v>
      </c>
      <c r="N21" s="245">
        <f>'BASS '!N21/'BASS '!N$20*100</f>
        <v>99.95562873547243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1" t="s">
        <v>947</v>
      </c>
      <c r="K22" s="244">
        <f>'BASS '!K22/'BASS '!K$20*100</f>
        <v>0.055421638477307175</v>
      </c>
      <c r="L22" s="244">
        <f>'BASS '!L22/'BASS '!L$20*100</f>
        <v>0.05087374118137409</v>
      </c>
      <c r="M22" s="244">
        <f>'BASS '!M22/'BASS '!M$20*100</f>
        <v>0.04756092669314035</v>
      </c>
      <c r="N22" s="245">
        <f>'BASS '!N22/'BASS '!N$20*100</f>
        <v>0.04437126452757968</v>
      </c>
    </row>
    <row r="23" spans="1:14" ht="17.25">
      <c r="A23" s="54"/>
      <c r="B23" s="54"/>
      <c r="C23" s="54"/>
      <c r="D23" s="54"/>
      <c r="E23" s="54"/>
      <c r="F23" s="54"/>
      <c r="G23" s="54"/>
      <c r="H23" s="55"/>
      <c r="I23" s="231" t="s">
        <v>899</v>
      </c>
      <c r="J23" s="122" t="s">
        <v>965</v>
      </c>
      <c r="K23" s="252">
        <f>'BASS '!K23/'BASS '!K$20*100</f>
        <v>99.99999999999999</v>
      </c>
      <c r="L23" s="252">
        <f>'BASS '!L23/'BASS '!L$20*100</f>
        <v>100</v>
      </c>
      <c r="M23" s="252">
        <f>'BASS '!M23/'BASS '!M$20*100</f>
        <v>100</v>
      </c>
      <c r="N23" s="253">
        <f>'BASS '!N23/'BASS '!N$20*100</f>
        <v>100</v>
      </c>
    </row>
    <row r="24" spans="1:14" ht="17.25">
      <c r="A24" s="54"/>
      <c r="B24" s="54"/>
      <c r="C24" s="54"/>
      <c r="D24" s="54"/>
      <c r="E24" s="54"/>
      <c r="F24" s="54"/>
      <c r="G24" s="54"/>
      <c r="H24" s="55"/>
      <c r="I24" s="92"/>
      <c r="J24" s="120" t="s">
        <v>946</v>
      </c>
      <c r="K24" s="244">
        <f>'BASS '!K24/'BASS '!K$20*100</f>
        <v>99.94457836152269</v>
      </c>
      <c r="L24" s="244">
        <f>'BASS '!L24/'BASS '!L$20*100</f>
        <v>99.94912625881864</v>
      </c>
      <c r="M24" s="244">
        <f>'BASS '!M24/'BASS '!M$20*100</f>
        <v>99.95243907330686</v>
      </c>
      <c r="N24" s="245">
        <f>'BASS '!N24/'BASS '!N$20*100</f>
        <v>99.95562873547243</v>
      </c>
    </row>
    <row r="25" spans="1:14" ht="18" thickBot="1">
      <c r="A25" s="54"/>
      <c r="B25" s="54"/>
      <c r="C25" s="54"/>
      <c r="D25" s="54"/>
      <c r="E25" s="54"/>
      <c r="F25" s="54"/>
      <c r="G25" s="54"/>
      <c r="H25" s="55"/>
      <c r="I25" s="246"/>
      <c r="J25" s="121" t="s">
        <v>947</v>
      </c>
      <c r="K25" s="247">
        <f>'BASS '!K25/'BASS '!K$20*100</f>
        <v>0.055421638477307175</v>
      </c>
      <c r="L25" s="247">
        <f>'BASS '!L25/'BASS '!L$20*100</f>
        <v>0.05087374118137409</v>
      </c>
      <c r="M25" s="247">
        <f>'BASS '!M25/'BASS '!M$20*100</f>
        <v>0.04756092669314035</v>
      </c>
      <c r="N25" s="248">
        <f>'BASS '!N25/'BASS '!N$20*100</f>
        <v>0.04437126452757968</v>
      </c>
    </row>
    <row r="26" spans="1:15" ht="18.75" hidden="1">
      <c r="A26" s="54"/>
      <c r="B26" s="54"/>
      <c r="C26" s="54"/>
      <c r="D26" s="54"/>
      <c r="E26" s="54"/>
      <c r="F26" s="54"/>
      <c r="G26" s="54"/>
      <c r="H26" s="55"/>
      <c r="I26" s="99"/>
      <c r="J26" s="119" t="s">
        <v>948</v>
      </c>
      <c r="K26" s="204">
        <f>K6-K20</f>
        <v>0</v>
      </c>
      <c r="L26" s="204">
        <f>L6-L20</f>
        <v>0</v>
      </c>
      <c r="M26" s="204">
        <f>M6-M20</f>
        <v>0</v>
      </c>
      <c r="N26" s="210">
        <f>N6-N20</f>
        <v>0</v>
      </c>
      <c r="O26" s="91"/>
    </row>
    <row r="27" spans="1:14" ht="15" hidden="1">
      <c r="A27" s="54"/>
      <c r="B27" s="54"/>
      <c r="C27" s="54"/>
      <c r="D27" s="54"/>
      <c r="E27" s="54"/>
      <c r="F27" s="54"/>
      <c r="G27" s="54"/>
      <c r="H27" s="55"/>
      <c r="I27" s="103"/>
      <c r="J27" s="38"/>
      <c r="K27" s="171"/>
      <c r="L27" s="171"/>
      <c r="M27" s="171"/>
      <c r="N27" s="172"/>
    </row>
    <row r="28" spans="9:14" ht="18.75" hidden="1">
      <c r="I28" s="160"/>
      <c r="J28" s="119" t="s">
        <v>881</v>
      </c>
      <c r="K28" s="183">
        <f>K29</f>
        <v>30.4</v>
      </c>
      <c r="L28" s="183">
        <f>L29</f>
        <v>0.0004</v>
      </c>
      <c r="M28" s="183">
        <f>M29</f>
        <v>0.0004</v>
      </c>
      <c r="N28" s="183">
        <f>N29</f>
        <v>0.0004</v>
      </c>
    </row>
    <row r="29" spans="9:14" ht="17.25" hidden="1">
      <c r="I29" s="100" t="s">
        <v>22</v>
      </c>
      <c r="J29" s="110" t="s">
        <v>873</v>
      </c>
      <c r="K29" s="52">
        <f>K30+K31</f>
        <v>30.4</v>
      </c>
      <c r="L29" s="52">
        <f>L30+L31</f>
        <v>0.0004</v>
      </c>
      <c r="M29" s="52">
        <f>M30+M31</f>
        <v>0.0004</v>
      </c>
      <c r="N29" s="74">
        <f>N30+N31</f>
        <v>0.0004</v>
      </c>
    </row>
    <row r="30" spans="9:14" ht="13.5" customHeight="1" hidden="1" thickBot="1">
      <c r="I30" s="103" t="s">
        <v>874</v>
      </c>
      <c r="J30" s="126" t="s">
        <v>901</v>
      </c>
      <c r="K30" s="81">
        <v>30.4</v>
      </c>
      <c r="L30" s="81">
        <v>0.0004</v>
      </c>
      <c r="M30" s="81">
        <v>0.0004</v>
      </c>
      <c r="N30" s="82">
        <v>0.0004</v>
      </c>
    </row>
    <row r="31" spans="9:14" ht="13.5" customHeight="1" hidden="1" thickBot="1">
      <c r="I31" s="79" t="s">
        <v>875</v>
      </c>
      <c r="J31" s="80" t="s">
        <v>902</v>
      </c>
      <c r="K31" s="81">
        <v>0</v>
      </c>
      <c r="L31" s="81">
        <v>0</v>
      </c>
      <c r="M31" s="81">
        <v>0</v>
      </c>
      <c r="N31" s="82">
        <v>0</v>
      </c>
    </row>
    <row r="32" spans="9:10" ht="15" hidden="1">
      <c r="I32" s="69" t="s">
        <v>876</v>
      </c>
      <c r="J32" s="35" t="s">
        <v>877</v>
      </c>
    </row>
    <row r="33" spans="9:10" ht="15" hidden="1">
      <c r="I33" s="5" t="s">
        <v>878</v>
      </c>
      <c r="J33" s="9" t="s">
        <v>877</v>
      </c>
    </row>
    <row r="34" spans="9:10" ht="15" hidden="1">
      <c r="I34" s="5" t="s">
        <v>879</v>
      </c>
      <c r="J34" s="9" t="s">
        <v>877</v>
      </c>
    </row>
    <row r="35" spans="9:10" ht="15" hidden="1">
      <c r="I35" s="5" t="s">
        <v>880</v>
      </c>
      <c r="J35" s="9" t="s">
        <v>877</v>
      </c>
    </row>
  </sheetData>
  <sheetProtection/>
  <autoFilter ref="A5:J14"/>
  <mergeCells count="4">
    <mergeCell ref="M1:N1"/>
    <mergeCell ref="A2:N2"/>
    <mergeCell ref="L4:N4"/>
    <mergeCell ref="L3:N3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709"/>
  <sheetViews>
    <sheetView showZeros="0"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00390625" style="15" bestFit="1" customWidth="1"/>
    <col min="10" max="10" width="77.28125" style="10" customWidth="1"/>
    <col min="11" max="11" width="12.00390625" style="0" customWidth="1"/>
    <col min="12" max="13" width="11.28125" style="0" customWidth="1"/>
    <col min="14" max="14" width="12.28125" style="0" customWidth="1"/>
  </cols>
  <sheetData>
    <row r="1" spans="13:14" ht="15.75">
      <c r="M1" s="484" t="s">
        <v>1077</v>
      </c>
      <c r="N1" s="484"/>
    </row>
    <row r="2" spans="1:14" ht="27.75" customHeight="1">
      <c r="A2" s="486" t="s">
        <v>1061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ht="15.75" thickBot="1">
      <c r="M3" s="27" t="s">
        <v>910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49" t="s">
        <v>1029</v>
      </c>
      <c r="J4" s="49" t="s">
        <v>913</v>
      </c>
      <c r="K4" s="479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62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47">
        <f>K7+K11+K13</f>
        <v>5838.5</v>
      </c>
      <c r="L6" s="47">
        <f>L7+L11+L13</f>
        <v>6059.6</v>
      </c>
      <c r="M6" s="47">
        <f>M7+M11+M13</f>
        <v>6698.4</v>
      </c>
      <c r="N6" s="48">
        <f>N7+N11+N13</f>
        <v>7302.6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 t="s">
        <v>27</v>
      </c>
      <c r="J7" s="232" t="s">
        <v>934</v>
      </c>
      <c r="K7" s="45">
        <f>K8</f>
        <v>3260</v>
      </c>
      <c r="L7" s="45">
        <f>L8</f>
        <v>3542</v>
      </c>
      <c r="M7" s="45">
        <f>M8</f>
        <v>3892</v>
      </c>
      <c r="N7" s="46">
        <f>N8</f>
        <v>4239</v>
      </c>
    </row>
    <row r="8" spans="1:14" ht="15" customHeight="1">
      <c r="A8" s="5" t="s">
        <v>1</v>
      </c>
      <c r="B8" s="5" t="s">
        <v>6</v>
      </c>
      <c r="C8" s="5" t="s">
        <v>6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32</v>
      </c>
      <c r="J8" s="340" t="s">
        <v>1003</v>
      </c>
      <c r="K8" s="21">
        <f>K9+K10</f>
        <v>3260</v>
      </c>
      <c r="L8" s="21">
        <f>L9+L10</f>
        <v>3542</v>
      </c>
      <c r="M8" s="21">
        <f>M9+M10</f>
        <v>3892</v>
      </c>
      <c r="N8" s="40">
        <f>N9+N10</f>
        <v>4239</v>
      </c>
    </row>
    <row r="9" spans="1:14" s="13" customFormat="1" ht="46.5" customHeight="1">
      <c r="A9" s="14" t="s">
        <v>1</v>
      </c>
      <c r="B9" s="14" t="s">
        <v>6</v>
      </c>
      <c r="C9" s="14" t="s">
        <v>6</v>
      </c>
      <c r="D9" s="14" t="s">
        <v>1</v>
      </c>
      <c r="E9" s="14" t="s">
        <v>2</v>
      </c>
      <c r="F9" s="14" t="s">
        <v>2</v>
      </c>
      <c r="G9" s="14" t="s">
        <v>2</v>
      </c>
      <c r="H9" s="34"/>
      <c r="I9" s="296" t="s">
        <v>33</v>
      </c>
      <c r="J9" s="337" t="s">
        <v>1004</v>
      </c>
      <c r="K9" s="23">
        <v>3166.7</v>
      </c>
      <c r="L9" s="23">
        <v>3448.7</v>
      </c>
      <c r="M9" s="23">
        <v>3798.7</v>
      </c>
      <c r="N9" s="37">
        <v>4145.7</v>
      </c>
    </row>
    <row r="10" spans="1:14" ht="54" customHeight="1">
      <c r="A10" s="5" t="s">
        <v>1</v>
      </c>
      <c r="B10" s="5" t="s">
        <v>6</v>
      </c>
      <c r="C10" s="5" t="s">
        <v>6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38" t="s">
        <v>35</v>
      </c>
      <c r="J10" s="9" t="s">
        <v>1005</v>
      </c>
      <c r="K10" s="24">
        <v>93.3</v>
      </c>
      <c r="L10" s="24">
        <v>93.3</v>
      </c>
      <c r="M10" s="24">
        <v>93.3</v>
      </c>
      <c r="N10" s="39">
        <v>93.3</v>
      </c>
    </row>
    <row r="11" spans="1:18" s="12" customFormat="1" ht="15" customHeight="1">
      <c r="A11" s="11" t="s">
        <v>1</v>
      </c>
      <c r="B11" s="11" t="s">
        <v>11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33"/>
      <c r="I11" s="231" t="s">
        <v>38</v>
      </c>
      <c r="J11" s="110" t="s">
        <v>939</v>
      </c>
      <c r="K11" s="45">
        <f>K12</f>
        <v>6.6</v>
      </c>
      <c r="L11" s="45">
        <f>L12</f>
        <v>6.6</v>
      </c>
      <c r="M11" s="45">
        <f>M12</f>
        <v>6.6</v>
      </c>
      <c r="N11" s="46">
        <f>N12</f>
        <v>6.6</v>
      </c>
      <c r="O11" s="20"/>
      <c r="P11" s="20"/>
      <c r="Q11" s="20"/>
      <c r="R11" s="20"/>
    </row>
    <row r="12" spans="1:14" ht="15" customHeight="1">
      <c r="A12" s="5" t="s">
        <v>1</v>
      </c>
      <c r="B12" s="5" t="s">
        <v>11</v>
      </c>
      <c r="C12" s="5" t="s">
        <v>1</v>
      </c>
      <c r="D12" s="5" t="s">
        <v>2</v>
      </c>
      <c r="E12" s="5" t="s">
        <v>2</v>
      </c>
      <c r="F12" s="5" t="s">
        <v>2</v>
      </c>
      <c r="G12" s="5" t="s">
        <v>2</v>
      </c>
      <c r="H12" s="30"/>
      <c r="I12" s="38" t="s">
        <v>39</v>
      </c>
      <c r="J12" s="114" t="s">
        <v>940</v>
      </c>
      <c r="K12" s="24">
        <v>6.6</v>
      </c>
      <c r="L12" s="24">
        <v>6.6</v>
      </c>
      <c r="M12" s="24">
        <v>6.6</v>
      </c>
      <c r="N12" s="39">
        <v>6.6</v>
      </c>
    </row>
    <row r="13" spans="1:14" ht="34.5">
      <c r="A13" s="54"/>
      <c r="B13" s="54"/>
      <c r="C13" s="54"/>
      <c r="D13" s="54"/>
      <c r="E13" s="54"/>
      <c r="F13" s="54"/>
      <c r="G13" s="54"/>
      <c r="H13" s="55"/>
      <c r="I13" s="231">
        <v>19</v>
      </c>
      <c r="J13" s="110" t="s">
        <v>1056</v>
      </c>
      <c r="K13" s="45">
        <f>K14</f>
        <v>2571.8999999999996</v>
      </c>
      <c r="L13" s="45">
        <f aca="true" t="shared" si="0" ref="L13:N14">L14</f>
        <v>2511</v>
      </c>
      <c r="M13" s="45">
        <f t="shared" si="0"/>
        <v>2799.8</v>
      </c>
      <c r="N13" s="46">
        <f t="shared" si="0"/>
        <v>3057</v>
      </c>
    </row>
    <row r="14" spans="1:14" ht="15">
      <c r="A14" s="54"/>
      <c r="B14" s="54"/>
      <c r="C14" s="54"/>
      <c r="D14" s="54"/>
      <c r="E14" s="54"/>
      <c r="F14" s="54"/>
      <c r="G14" s="54"/>
      <c r="H14" s="55"/>
      <c r="I14" s="338">
        <v>192</v>
      </c>
      <c r="J14" s="114" t="s">
        <v>999</v>
      </c>
      <c r="K14" s="24">
        <f>K15</f>
        <v>2571.8999999999996</v>
      </c>
      <c r="L14" s="24">
        <f>L15</f>
        <v>2511</v>
      </c>
      <c r="M14" s="24">
        <f t="shared" si="0"/>
        <v>2799.8</v>
      </c>
      <c r="N14" s="39">
        <f t="shared" si="0"/>
        <v>3057</v>
      </c>
    </row>
    <row r="15" spans="1:14" ht="38.25" customHeight="1">
      <c r="A15" s="54"/>
      <c r="B15" s="54"/>
      <c r="C15" s="54"/>
      <c r="D15" s="54"/>
      <c r="E15" s="54"/>
      <c r="F15" s="54"/>
      <c r="G15" s="54"/>
      <c r="H15" s="55"/>
      <c r="I15" s="338">
        <v>1922</v>
      </c>
      <c r="J15" s="339" t="s">
        <v>1006</v>
      </c>
      <c r="K15" s="24">
        <f>K16+K17</f>
        <v>2571.8999999999996</v>
      </c>
      <c r="L15" s="24">
        <f>L16+L17</f>
        <v>2511</v>
      </c>
      <c r="M15" s="24">
        <f>M16+M17</f>
        <v>2799.8</v>
      </c>
      <c r="N15" s="39">
        <f>N16+N17</f>
        <v>3057</v>
      </c>
    </row>
    <row r="16" spans="1:14" ht="45">
      <c r="A16" s="54"/>
      <c r="B16" s="54"/>
      <c r="C16" s="54"/>
      <c r="D16" s="54"/>
      <c r="E16" s="54"/>
      <c r="F16" s="54"/>
      <c r="G16" s="54"/>
      <c r="H16" s="55"/>
      <c r="I16" s="338">
        <v>19221</v>
      </c>
      <c r="J16" s="339" t="s">
        <v>1007</v>
      </c>
      <c r="K16" s="24">
        <v>152</v>
      </c>
      <c r="L16" s="24">
        <v>71.2</v>
      </c>
      <c r="M16" s="24">
        <v>80.8</v>
      </c>
      <c r="N16" s="39">
        <v>81.4</v>
      </c>
    </row>
    <row r="17" spans="1:14" ht="33" customHeight="1">
      <c r="A17" s="54"/>
      <c r="B17" s="54"/>
      <c r="C17" s="54"/>
      <c r="D17" s="54"/>
      <c r="E17" s="54"/>
      <c r="F17" s="54"/>
      <c r="G17" s="54"/>
      <c r="H17" s="55"/>
      <c r="I17" s="338">
        <v>19223</v>
      </c>
      <c r="J17" s="339" t="s">
        <v>1008</v>
      </c>
      <c r="K17" s="24">
        <f>2419.2+0.7</f>
        <v>2419.8999999999996</v>
      </c>
      <c r="L17" s="24">
        <v>2439.8</v>
      </c>
      <c r="M17" s="24">
        <v>2719</v>
      </c>
      <c r="N17" s="39">
        <v>2975.6</v>
      </c>
    </row>
    <row r="18" spans="1:14" ht="18.75">
      <c r="A18" s="54"/>
      <c r="B18" s="54"/>
      <c r="C18" s="54"/>
      <c r="D18" s="54"/>
      <c r="E18" s="54"/>
      <c r="F18" s="54"/>
      <c r="G18" s="54"/>
      <c r="H18" s="55"/>
      <c r="I18" s="92">
        <v>2</v>
      </c>
      <c r="J18" s="119" t="s">
        <v>945</v>
      </c>
      <c r="K18" s="341">
        <v>5838.5</v>
      </c>
      <c r="L18" s="341">
        <f>L21</f>
        <v>6059.599999999999</v>
      </c>
      <c r="M18" s="341">
        <v>6698.4</v>
      </c>
      <c r="N18" s="342">
        <v>7302.6</v>
      </c>
    </row>
    <row r="19" spans="1:14" ht="17.25">
      <c r="A19" s="54"/>
      <c r="B19" s="54"/>
      <c r="C19" s="54"/>
      <c r="D19" s="54"/>
      <c r="E19" s="54"/>
      <c r="F19" s="54"/>
      <c r="G19" s="54"/>
      <c r="H19" s="55"/>
      <c r="I19" s="92"/>
      <c r="J19" s="120" t="s">
        <v>946</v>
      </c>
      <c r="K19" s="18">
        <f>K22</f>
        <v>5826.1</v>
      </c>
      <c r="L19" s="18">
        <f>L22</f>
        <v>6047.2</v>
      </c>
      <c r="M19" s="18">
        <f>M22</f>
        <v>6686</v>
      </c>
      <c r="N19" s="18">
        <f>N22</f>
        <v>7290.2</v>
      </c>
    </row>
    <row r="20" spans="1:14" ht="17.25">
      <c r="A20" s="54"/>
      <c r="B20" s="54"/>
      <c r="C20" s="54"/>
      <c r="D20" s="54"/>
      <c r="E20" s="54"/>
      <c r="F20" s="54"/>
      <c r="G20" s="54"/>
      <c r="H20" s="55"/>
      <c r="I20" s="92"/>
      <c r="J20" s="121" t="s">
        <v>947</v>
      </c>
      <c r="K20" s="18">
        <f>K23</f>
        <v>12.4</v>
      </c>
      <c r="L20" s="18">
        <f>L23</f>
        <v>12.4</v>
      </c>
      <c r="M20" s="18">
        <f>M23</f>
        <v>12.4</v>
      </c>
      <c r="N20" s="18">
        <f>N23</f>
        <v>12.4</v>
      </c>
    </row>
    <row r="21" spans="1:14" ht="15" customHeight="1">
      <c r="A21" s="5"/>
      <c r="B21" s="5"/>
      <c r="C21" s="5"/>
      <c r="D21" s="5"/>
      <c r="E21" s="5"/>
      <c r="F21" s="5"/>
      <c r="G21" s="5"/>
      <c r="H21" s="30"/>
      <c r="I21" s="231">
        <v>18</v>
      </c>
      <c r="J21" s="122" t="s">
        <v>963</v>
      </c>
      <c r="K21" s="45">
        <f>K22+K23</f>
        <v>5838.5</v>
      </c>
      <c r="L21" s="45">
        <f>L22+L23</f>
        <v>6059.599999999999</v>
      </c>
      <c r="M21" s="45">
        <f>M22+M23</f>
        <v>6698.4</v>
      </c>
      <c r="N21" s="45">
        <f>N22+N23</f>
        <v>7302.599999999999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0" t="s">
        <v>946</v>
      </c>
      <c r="K22" s="193">
        <v>5826.1</v>
      </c>
      <c r="L22" s="193">
        <v>6047.2</v>
      </c>
      <c r="M22" s="193">
        <v>6686</v>
      </c>
      <c r="N22" s="194">
        <v>7290.2</v>
      </c>
    </row>
    <row r="23" spans="1:14" ht="17.25">
      <c r="A23" s="54"/>
      <c r="B23" s="54"/>
      <c r="C23" s="54"/>
      <c r="D23" s="54"/>
      <c r="E23" s="54"/>
      <c r="F23" s="54"/>
      <c r="G23" s="54"/>
      <c r="H23" s="55"/>
      <c r="I23" s="92"/>
      <c r="J23" s="121" t="s">
        <v>947</v>
      </c>
      <c r="K23" s="193">
        <v>12.4</v>
      </c>
      <c r="L23" s="193">
        <v>12.4</v>
      </c>
      <c r="M23" s="193">
        <v>12.4</v>
      </c>
      <c r="N23" s="194">
        <v>12.4</v>
      </c>
    </row>
    <row r="24" spans="1:14" ht="18.75">
      <c r="A24" s="54"/>
      <c r="B24" s="54"/>
      <c r="C24" s="54"/>
      <c r="D24" s="54"/>
      <c r="E24" s="54"/>
      <c r="F24" s="54"/>
      <c r="G24" s="54"/>
      <c r="H24" s="55"/>
      <c r="I24" s="251"/>
      <c r="J24" s="119" t="s">
        <v>948</v>
      </c>
      <c r="K24" s="175">
        <f>K6-K18</f>
        <v>0</v>
      </c>
      <c r="L24" s="175">
        <f>L6-L18</f>
        <v>0</v>
      </c>
      <c r="M24" s="175">
        <f>M6-M18</f>
        <v>0</v>
      </c>
      <c r="N24" s="177">
        <f>N6-N18</f>
        <v>0</v>
      </c>
    </row>
    <row r="25" spans="1:14" ht="7.5" customHeight="1">
      <c r="A25" s="54"/>
      <c r="B25" s="54"/>
      <c r="C25" s="54"/>
      <c r="D25" s="54"/>
      <c r="E25" s="54"/>
      <c r="F25" s="54"/>
      <c r="G25" s="54"/>
      <c r="H25" s="55"/>
      <c r="I25" s="38"/>
      <c r="J25" s="38"/>
      <c r="K25" s="174"/>
      <c r="L25" s="174"/>
      <c r="M25" s="174"/>
      <c r="N25" s="350"/>
    </row>
    <row r="26" spans="9:14" ht="18.75">
      <c r="I26" s="251"/>
      <c r="J26" s="119" t="s">
        <v>969</v>
      </c>
      <c r="K26" s="175">
        <f>K28+K374+K707</f>
        <v>0</v>
      </c>
      <c r="L26" s="175">
        <f>L28+L374+L707</f>
        <v>0</v>
      </c>
      <c r="M26" s="175">
        <f>M28+M374+M707</f>
        <v>0</v>
      </c>
      <c r="N26" s="177">
        <f>N28+N374+N707</f>
        <v>0</v>
      </c>
    </row>
    <row r="27" spans="9:14" ht="9" customHeight="1">
      <c r="I27" s="317"/>
      <c r="J27" s="318"/>
      <c r="K27" s="174"/>
      <c r="L27" s="174"/>
      <c r="M27" s="174"/>
      <c r="N27" s="350"/>
    </row>
    <row r="28" spans="9:14" ht="17.25" hidden="1">
      <c r="I28" s="231" t="s">
        <v>11</v>
      </c>
      <c r="J28" s="232" t="s">
        <v>50</v>
      </c>
      <c r="K28" s="45">
        <f>K29+K271+K284+K323+K336</f>
        <v>0</v>
      </c>
      <c r="L28" s="45">
        <f>L29+L271+L284+L323+L336</f>
        <v>0</v>
      </c>
      <c r="M28" s="45">
        <f>M29+M271+M284+M323+M336</f>
        <v>0</v>
      </c>
      <c r="N28" s="46">
        <f>N29+N271+N284+N323+N336</f>
        <v>0</v>
      </c>
    </row>
    <row r="29" spans="9:14" ht="15" hidden="1">
      <c r="I29" s="38" t="s">
        <v>51</v>
      </c>
      <c r="J29" s="9" t="s">
        <v>52</v>
      </c>
      <c r="K29" s="24"/>
      <c r="L29" s="24"/>
      <c r="M29" s="24"/>
      <c r="N29" s="39"/>
    </row>
    <row r="30" spans="9:14" ht="15" hidden="1">
      <c r="I30" s="38" t="s">
        <v>53</v>
      </c>
      <c r="J30" s="9" t="s">
        <v>54</v>
      </c>
      <c r="K30" s="24"/>
      <c r="L30" s="24"/>
      <c r="M30" s="24"/>
      <c r="N30" s="39"/>
    </row>
    <row r="31" spans="9:14" ht="15" hidden="1">
      <c r="I31" s="38" t="s">
        <v>55</v>
      </c>
      <c r="J31" s="9" t="s">
        <v>54</v>
      </c>
      <c r="K31" s="24"/>
      <c r="L31" s="24"/>
      <c r="M31" s="24"/>
      <c r="N31" s="39"/>
    </row>
    <row r="32" spans="9:14" ht="15" hidden="1">
      <c r="I32" s="38" t="s">
        <v>56</v>
      </c>
      <c r="J32" s="9" t="s">
        <v>57</v>
      </c>
      <c r="K32" s="24"/>
      <c r="L32" s="24"/>
      <c r="M32" s="24"/>
      <c r="N32" s="39"/>
    </row>
    <row r="33" spans="9:14" ht="15" hidden="1">
      <c r="I33" s="38" t="s">
        <v>58</v>
      </c>
      <c r="J33" s="9" t="s">
        <v>57</v>
      </c>
      <c r="K33" s="24"/>
      <c r="L33" s="24"/>
      <c r="M33" s="24"/>
      <c r="N33" s="39"/>
    </row>
    <row r="34" spans="9:14" ht="15" hidden="1">
      <c r="I34" s="38" t="s">
        <v>59</v>
      </c>
      <c r="J34" s="9" t="s">
        <v>60</v>
      </c>
      <c r="K34" s="24"/>
      <c r="L34" s="24"/>
      <c r="M34" s="24"/>
      <c r="N34" s="39"/>
    </row>
    <row r="35" spans="9:14" ht="15" hidden="1">
      <c r="I35" s="38" t="s">
        <v>61</v>
      </c>
      <c r="J35" s="9" t="s">
        <v>60</v>
      </c>
      <c r="K35" s="24"/>
      <c r="L35" s="24"/>
      <c r="M35" s="24"/>
      <c r="N35" s="39"/>
    </row>
    <row r="36" spans="9:14" ht="15" hidden="1">
      <c r="I36" s="38" t="s">
        <v>62</v>
      </c>
      <c r="J36" s="9" t="s">
        <v>63</v>
      </c>
      <c r="K36" s="24"/>
      <c r="L36" s="24"/>
      <c r="M36" s="24"/>
      <c r="N36" s="39"/>
    </row>
    <row r="37" spans="9:14" ht="15" hidden="1">
      <c r="I37" s="38" t="s">
        <v>64</v>
      </c>
      <c r="J37" s="9" t="s">
        <v>65</v>
      </c>
      <c r="K37" s="24"/>
      <c r="L37" s="24"/>
      <c r="M37" s="24"/>
      <c r="N37" s="39"/>
    </row>
    <row r="38" spans="9:14" ht="15" hidden="1">
      <c r="I38" s="38" t="s">
        <v>66</v>
      </c>
      <c r="J38" s="9" t="s">
        <v>65</v>
      </c>
      <c r="K38" s="24"/>
      <c r="L38" s="24"/>
      <c r="M38" s="24"/>
      <c r="N38" s="39"/>
    </row>
    <row r="39" spans="9:14" ht="15" hidden="1">
      <c r="I39" s="38" t="s">
        <v>67</v>
      </c>
      <c r="J39" s="9" t="s">
        <v>68</v>
      </c>
      <c r="K39" s="24"/>
      <c r="L39" s="24"/>
      <c r="M39" s="24"/>
      <c r="N39" s="39"/>
    </row>
    <row r="40" spans="9:14" ht="15" hidden="1">
      <c r="I40" s="38" t="s">
        <v>69</v>
      </c>
      <c r="J40" s="9" t="s">
        <v>68</v>
      </c>
      <c r="K40" s="24"/>
      <c r="L40" s="24"/>
      <c r="M40" s="24"/>
      <c r="N40" s="39"/>
    </row>
    <row r="41" spans="9:14" ht="15" hidden="1">
      <c r="I41" s="38" t="s">
        <v>70</v>
      </c>
      <c r="J41" s="9" t="s">
        <v>71</v>
      </c>
      <c r="K41" s="24"/>
      <c r="L41" s="24"/>
      <c r="M41" s="24"/>
      <c r="N41" s="39"/>
    </row>
    <row r="42" spans="9:14" ht="15" hidden="1">
      <c r="I42" s="38" t="s">
        <v>72</v>
      </c>
      <c r="J42" s="9" t="s">
        <v>71</v>
      </c>
      <c r="K42" s="24"/>
      <c r="L42" s="24"/>
      <c r="M42" s="24"/>
      <c r="N42" s="39"/>
    </row>
    <row r="43" spans="9:14" ht="30" hidden="1">
      <c r="I43" s="38" t="s">
        <v>73</v>
      </c>
      <c r="J43" s="9" t="s">
        <v>74</v>
      </c>
      <c r="K43" s="24"/>
      <c r="L43" s="24"/>
      <c r="M43" s="24"/>
      <c r="N43" s="39"/>
    </row>
    <row r="44" spans="9:14" ht="30" hidden="1">
      <c r="I44" s="38" t="s">
        <v>75</v>
      </c>
      <c r="J44" s="9" t="s">
        <v>74</v>
      </c>
      <c r="K44" s="24"/>
      <c r="L44" s="24"/>
      <c r="M44" s="24"/>
      <c r="N44" s="39"/>
    </row>
    <row r="45" spans="9:14" ht="15" hidden="1">
      <c r="I45" s="234" t="s">
        <v>76</v>
      </c>
      <c r="J45" s="235" t="s">
        <v>77</v>
      </c>
      <c r="K45" s="21"/>
      <c r="L45" s="21"/>
      <c r="M45" s="21"/>
      <c r="N45" s="40"/>
    </row>
    <row r="46" spans="9:14" ht="15" hidden="1">
      <c r="I46" s="234" t="s">
        <v>78</v>
      </c>
      <c r="J46" s="235" t="s">
        <v>79</v>
      </c>
      <c r="K46" s="21"/>
      <c r="L46" s="21"/>
      <c r="M46" s="21"/>
      <c r="N46" s="40"/>
    </row>
    <row r="47" spans="9:14" ht="15" hidden="1">
      <c r="I47" s="234" t="s">
        <v>80</v>
      </c>
      <c r="J47" s="235" t="s">
        <v>81</v>
      </c>
      <c r="K47" s="21"/>
      <c r="L47" s="21"/>
      <c r="M47" s="21"/>
      <c r="N47" s="40"/>
    </row>
    <row r="48" spans="9:14" ht="15" hidden="1">
      <c r="I48" s="234" t="s">
        <v>82</v>
      </c>
      <c r="J48" s="235" t="s">
        <v>81</v>
      </c>
      <c r="K48" s="21"/>
      <c r="L48" s="21"/>
      <c r="M48" s="21"/>
      <c r="N48" s="40"/>
    </row>
    <row r="49" spans="9:14" ht="15" hidden="1">
      <c r="I49" s="234" t="s">
        <v>83</v>
      </c>
      <c r="J49" s="235" t="s">
        <v>84</v>
      </c>
      <c r="K49" s="21"/>
      <c r="L49" s="21"/>
      <c r="M49" s="21"/>
      <c r="N49" s="40"/>
    </row>
    <row r="50" spans="9:14" ht="15" hidden="1">
      <c r="I50" s="234" t="s">
        <v>85</v>
      </c>
      <c r="J50" s="235" t="s">
        <v>84</v>
      </c>
      <c r="K50" s="21"/>
      <c r="L50" s="21"/>
      <c r="M50" s="21"/>
      <c r="N50" s="40"/>
    </row>
    <row r="51" spans="9:14" ht="15" hidden="1">
      <c r="I51" s="234" t="s">
        <v>86</v>
      </c>
      <c r="J51" s="235" t="s">
        <v>87</v>
      </c>
      <c r="K51" s="21"/>
      <c r="L51" s="21"/>
      <c r="M51" s="21"/>
      <c r="N51" s="40"/>
    </row>
    <row r="52" spans="9:14" ht="15" hidden="1">
      <c r="I52" s="234" t="s">
        <v>88</v>
      </c>
      <c r="J52" s="235" t="s">
        <v>89</v>
      </c>
      <c r="K52" s="21"/>
      <c r="L52" s="21"/>
      <c r="M52" s="21"/>
      <c r="N52" s="40"/>
    </row>
    <row r="53" spans="9:14" ht="15" hidden="1">
      <c r="I53" s="234" t="s">
        <v>90</v>
      </c>
      <c r="J53" s="235" t="s">
        <v>89</v>
      </c>
      <c r="K53" s="21"/>
      <c r="L53" s="21"/>
      <c r="M53" s="21"/>
      <c r="N53" s="40"/>
    </row>
    <row r="54" spans="9:14" ht="15" hidden="1">
      <c r="I54" s="234" t="s">
        <v>91</v>
      </c>
      <c r="J54" s="235" t="s">
        <v>92</v>
      </c>
      <c r="K54" s="21"/>
      <c r="L54" s="21"/>
      <c r="M54" s="21"/>
      <c r="N54" s="40"/>
    </row>
    <row r="55" spans="9:14" ht="15" hidden="1">
      <c r="I55" s="234" t="s">
        <v>93</v>
      </c>
      <c r="J55" s="235" t="s">
        <v>92</v>
      </c>
      <c r="K55" s="21"/>
      <c r="L55" s="21"/>
      <c r="M55" s="21"/>
      <c r="N55" s="40"/>
    </row>
    <row r="56" spans="9:14" ht="15" hidden="1">
      <c r="I56" s="234" t="s">
        <v>94</v>
      </c>
      <c r="J56" s="235" t="s">
        <v>95</v>
      </c>
      <c r="K56" s="21"/>
      <c r="L56" s="21"/>
      <c r="M56" s="21"/>
      <c r="N56" s="40"/>
    </row>
    <row r="57" spans="9:14" ht="15" hidden="1">
      <c r="I57" s="234" t="s">
        <v>96</v>
      </c>
      <c r="J57" s="235" t="s">
        <v>95</v>
      </c>
      <c r="K57" s="21"/>
      <c r="L57" s="21"/>
      <c r="M57" s="21"/>
      <c r="N57" s="40"/>
    </row>
    <row r="58" spans="9:14" ht="15" hidden="1">
      <c r="I58" s="234" t="s">
        <v>97</v>
      </c>
      <c r="J58" s="235" t="s">
        <v>98</v>
      </c>
      <c r="K58" s="21"/>
      <c r="L58" s="21"/>
      <c r="M58" s="21"/>
      <c r="N58" s="40"/>
    </row>
    <row r="59" spans="9:14" ht="15" hidden="1">
      <c r="I59" s="234" t="s">
        <v>99</v>
      </c>
      <c r="J59" s="235" t="s">
        <v>98</v>
      </c>
      <c r="K59" s="21"/>
      <c r="L59" s="21"/>
      <c r="M59" s="21"/>
      <c r="N59" s="40"/>
    </row>
    <row r="60" spans="9:14" ht="15" hidden="1">
      <c r="I60" s="234" t="s">
        <v>100</v>
      </c>
      <c r="J60" s="235" t="s">
        <v>101</v>
      </c>
      <c r="K60" s="21"/>
      <c r="L60" s="21"/>
      <c r="M60" s="21"/>
      <c r="N60" s="40"/>
    </row>
    <row r="61" spans="9:14" ht="15" hidden="1">
      <c r="I61" s="38" t="s">
        <v>102</v>
      </c>
      <c r="J61" s="9" t="s">
        <v>101</v>
      </c>
      <c r="K61" s="24"/>
      <c r="L61" s="24"/>
      <c r="M61" s="24"/>
      <c r="N61" s="39"/>
    </row>
    <row r="62" spans="9:14" ht="15" hidden="1">
      <c r="I62" s="38" t="s">
        <v>103</v>
      </c>
      <c r="J62" s="9" t="s">
        <v>104</v>
      </c>
      <c r="K62" s="24"/>
      <c r="L62" s="24"/>
      <c r="M62" s="24"/>
      <c r="N62" s="39"/>
    </row>
    <row r="63" spans="9:14" ht="15" hidden="1">
      <c r="I63" s="38" t="s">
        <v>105</v>
      </c>
      <c r="J63" s="9" t="s">
        <v>104</v>
      </c>
      <c r="K63" s="24"/>
      <c r="L63" s="24"/>
      <c r="M63" s="24"/>
      <c r="N63" s="39"/>
    </row>
    <row r="64" spans="9:14" ht="15" hidden="1">
      <c r="I64" s="38" t="s">
        <v>106</v>
      </c>
      <c r="J64" s="9" t="s">
        <v>107</v>
      </c>
      <c r="K64" s="24"/>
      <c r="L64" s="24"/>
      <c r="M64" s="24"/>
      <c r="N64" s="39"/>
    </row>
    <row r="65" spans="9:14" ht="15" hidden="1">
      <c r="I65" s="38" t="s">
        <v>108</v>
      </c>
      <c r="J65" s="9" t="s">
        <v>107</v>
      </c>
      <c r="K65" s="24"/>
      <c r="L65" s="24"/>
      <c r="M65" s="24"/>
      <c r="N65" s="39"/>
    </row>
    <row r="66" spans="9:14" ht="15" hidden="1">
      <c r="I66" s="343"/>
      <c r="J66" s="9" t="s">
        <v>109</v>
      </c>
      <c r="K66" s="24"/>
      <c r="L66" s="24"/>
      <c r="M66" s="24"/>
      <c r="N66" s="39"/>
    </row>
    <row r="67" spans="9:14" ht="15" hidden="1">
      <c r="I67" s="343"/>
      <c r="J67" s="9" t="s">
        <v>110</v>
      </c>
      <c r="K67" s="24"/>
      <c r="L67" s="24"/>
      <c r="M67" s="24"/>
      <c r="N67" s="39"/>
    </row>
    <row r="68" spans="9:14" ht="15" hidden="1">
      <c r="I68" s="343"/>
      <c r="J68" s="9" t="s">
        <v>111</v>
      </c>
      <c r="K68" s="24"/>
      <c r="L68" s="24"/>
      <c r="M68" s="24"/>
      <c r="N68" s="39"/>
    </row>
    <row r="69" spans="9:14" ht="15" hidden="1">
      <c r="I69" s="343"/>
      <c r="J69" s="9" t="s">
        <v>111</v>
      </c>
      <c r="K69" s="24"/>
      <c r="L69" s="24"/>
      <c r="M69" s="24"/>
      <c r="N69" s="39"/>
    </row>
    <row r="70" spans="9:14" ht="15" hidden="1">
      <c r="I70" s="343"/>
      <c r="J70" s="9" t="s">
        <v>112</v>
      </c>
      <c r="K70" s="24"/>
      <c r="L70" s="24"/>
      <c r="M70" s="24"/>
      <c r="N70" s="39"/>
    </row>
    <row r="71" spans="9:14" ht="15" hidden="1">
      <c r="I71" s="343"/>
      <c r="J71" s="9" t="s">
        <v>112</v>
      </c>
      <c r="K71" s="24"/>
      <c r="L71" s="24"/>
      <c r="M71" s="24"/>
      <c r="N71" s="39"/>
    </row>
    <row r="72" spans="9:14" ht="30" hidden="1">
      <c r="I72" s="343"/>
      <c r="J72" s="9" t="s">
        <v>113</v>
      </c>
      <c r="K72" s="24"/>
      <c r="L72" s="24"/>
      <c r="M72" s="24"/>
      <c r="N72" s="39"/>
    </row>
    <row r="73" spans="9:14" ht="30" hidden="1">
      <c r="I73" s="343"/>
      <c r="J73" s="9" t="s">
        <v>113</v>
      </c>
      <c r="K73" s="24"/>
      <c r="L73" s="24"/>
      <c r="M73" s="24"/>
      <c r="N73" s="39"/>
    </row>
    <row r="74" spans="9:14" ht="15" hidden="1">
      <c r="I74" s="343"/>
      <c r="J74" s="9" t="s">
        <v>114</v>
      </c>
      <c r="K74" s="24"/>
      <c r="L74" s="24"/>
      <c r="M74" s="24"/>
      <c r="N74" s="39"/>
    </row>
    <row r="75" spans="9:14" ht="15" hidden="1">
      <c r="I75" s="343"/>
      <c r="J75" s="9" t="s">
        <v>114</v>
      </c>
      <c r="K75" s="24"/>
      <c r="L75" s="24"/>
      <c r="M75" s="24"/>
      <c r="N75" s="39"/>
    </row>
    <row r="76" spans="9:14" ht="15" hidden="1">
      <c r="I76" s="343"/>
      <c r="J76" s="9" t="s">
        <v>115</v>
      </c>
      <c r="K76" s="24"/>
      <c r="L76" s="24"/>
      <c r="M76" s="24"/>
      <c r="N76" s="39"/>
    </row>
    <row r="77" spans="9:14" ht="15" hidden="1">
      <c r="I77" s="343"/>
      <c r="J77" s="9" t="s">
        <v>116</v>
      </c>
      <c r="K77" s="24"/>
      <c r="L77" s="24"/>
      <c r="M77" s="24"/>
      <c r="N77" s="39"/>
    </row>
    <row r="78" spans="9:14" ht="15" hidden="1">
      <c r="I78" s="343"/>
      <c r="J78" s="9" t="s">
        <v>116</v>
      </c>
      <c r="K78" s="24"/>
      <c r="L78" s="24"/>
      <c r="M78" s="24"/>
      <c r="N78" s="39"/>
    </row>
    <row r="79" spans="9:14" ht="15" hidden="1">
      <c r="I79" s="343"/>
      <c r="J79" s="9" t="s">
        <v>117</v>
      </c>
      <c r="K79" s="24"/>
      <c r="L79" s="24"/>
      <c r="M79" s="24"/>
      <c r="N79" s="39"/>
    </row>
    <row r="80" spans="9:14" ht="15" hidden="1">
      <c r="I80" s="343"/>
      <c r="J80" s="9" t="s">
        <v>117</v>
      </c>
      <c r="K80" s="24"/>
      <c r="L80" s="24"/>
      <c r="M80" s="24"/>
      <c r="N80" s="39"/>
    </row>
    <row r="81" spans="9:14" ht="15" hidden="1">
      <c r="I81" s="343"/>
      <c r="J81" s="9" t="s">
        <v>118</v>
      </c>
      <c r="K81" s="24"/>
      <c r="L81" s="24"/>
      <c r="M81" s="24"/>
      <c r="N81" s="39"/>
    </row>
    <row r="82" spans="9:14" ht="15" hidden="1">
      <c r="I82" s="343"/>
      <c r="J82" s="9" t="s">
        <v>119</v>
      </c>
      <c r="K82" s="24"/>
      <c r="L82" s="24"/>
      <c r="M82" s="24"/>
      <c r="N82" s="39"/>
    </row>
    <row r="83" spans="9:14" ht="15" hidden="1">
      <c r="I83" s="343"/>
      <c r="J83" s="9" t="s">
        <v>119</v>
      </c>
      <c r="K83" s="24"/>
      <c r="L83" s="24"/>
      <c r="M83" s="24"/>
      <c r="N83" s="39"/>
    </row>
    <row r="84" spans="9:14" ht="15" hidden="1">
      <c r="I84" s="343"/>
      <c r="J84" s="9" t="s">
        <v>120</v>
      </c>
      <c r="K84" s="24"/>
      <c r="L84" s="24"/>
      <c r="M84" s="24"/>
      <c r="N84" s="39"/>
    </row>
    <row r="85" spans="9:14" ht="15" hidden="1">
      <c r="I85" s="343"/>
      <c r="J85" s="9" t="s">
        <v>121</v>
      </c>
      <c r="K85" s="24"/>
      <c r="L85" s="24"/>
      <c r="M85" s="24"/>
      <c r="N85" s="39"/>
    </row>
    <row r="86" spans="9:14" ht="15" hidden="1">
      <c r="I86" s="343"/>
      <c r="J86" s="9" t="s">
        <v>122</v>
      </c>
      <c r="K86" s="24"/>
      <c r="L86" s="24"/>
      <c r="M86" s="24"/>
      <c r="N86" s="39"/>
    </row>
    <row r="87" spans="9:14" ht="15" hidden="1">
      <c r="I87" s="343"/>
      <c r="J87" s="9" t="s">
        <v>123</v>
      </c>
      <c r="K87" s="24"/>
      <c r="L87" s="24"/>
      <c r="M87" s="24"/>
      <c r="N87" s="39"/>
    </row>
    <row r="88" spans="9:14" ht="15" hidden="1">
      <c r="I88" s="343"/>
      <c r="J88" s="9" t="s">
        <v>123</v>
      </c>
      <c r="K88" s="24"/>
      <c r="L88" s="24"/>
      <c r="M88" s="24"/>
      <c r="N88" s="39"/>
    </row>
    <row r="89" spans="9:14" ht="15" hidden="1">
      <c r="I89" s="343"/>
      <c r="J89" s="9" t="s">
        <v>124</v>
      </c>
      <c r="K89" s="24"/>
      <c r="L89" s="24"/>
      <c r="M89" s="24"/>
      <c r="N89" s="39"/>
    </row>
    <row r="90" spans="9:14" ht="15" hidden="1">
      <c r="I90" s="343"/>
      <c r="J90" s="9" t="s">
        <v>124</v>
      </c>
      <c r="K90" s="24"/>
      <c r="L90" s="24"/>
      <c r="M90" s="24"/>
      <c r="N90" s="39"/>
    </row>
    <row r="91" spans="9:14" ht="30" hidden="1">
      <c r="I91" s="343"/>
      <c r="J91" s="9" t="s">
        <v>125</v>
      </c>
      <c r="K91" s="24"/>
      <c r="L91" s="24"/>
      <c r="M91" s="24"/>
      <c r="N91" s="39"/>
    </row>
    <row r="92" spans="9:14" ht="30" hidden="1">
      <c r="I92" s="343"/>
      <c r="J92" s="9" t="s">
        <v>125</v>
      </c>
      <c r="K92" s="24"/>
      <c r="L92" s="24"/>
      <c r="M92" s="24"/>
      <c r="N92" s="39"/>
    </row>
    <row r="93" spans="9:14" ht="30" hidden="1">
      <c r="I93" s="343"/>
      <c r="J93" s="9" t="s">
        <v>126</v>
      </c>
      <c r="K93" s="24"/>
      <c r="L93" s="24"/>
      <c r="M93" s="24"/>
      <c r="N93" s="39"/>
    </row>
    <row r="94" spans="9:14" ht="30" hidden="1">
      <c r="I94" s="343"/>
      <c r="J94" s="9" t="s">
        <v>126</v>
      </c>
      <c r="K94" s="24"/>
      <c r="L94" s="24"/>
      <c r="M94" s="24"/>
      <c r="N94" s="39"/>
    </row>
    <row r="95" spans="9:14" ht="30" hidden="1">
      <c r="I95" s="343"/>
      <c r="J95" s="9" t="s">
        <v>127</v>
      </c>
      <c r="K95" s="24"/>
      <c r="L95" s="24"/>
      <c r="M95" s="24"/>
      <c r="N95" s="39"/>
    </row>
    <row r="96" spans="9:14" ht="30" hidden="1">
      <c r="I96" s="343"/>
      <c r="J96" s="9" t="s">
        <v>127</v>
      </c>
      <c r="K96" s="24"/>
      <c r="L96" s="24"/>
      <c r="M96" s="24"/>
      <c r="N96" s="39"/>
    </row>
    <row r="97" spans="9:14" ht="30" hidden="1">
      <c r="I97" s="343"/>
      <c r="J97" s="9" t="s">
        <v>128</v>
      </c>
      <c r="K97" s="24"/>
      <c r="L97" s="24"/>
      <c r="M97" s="24"/>
      <c r="N97" s="39"/>
    </row>
    <row r="98" spans="9:14" ht="30" hidden="1">
      <c r="I98" s="343"/>
      <c r="J98" s="9" t="s">
        <v>128</v>
      </c>
      <c r="K98" s="24"/>
      <c r="L98" s="24"/>
      <c r="M98" s="24"/>
      <c r="N98" s="39"/>
    </row>
    <row r="99" spans="9:14" ht="15" hidden="1">
      <c r="I99" s="343"/>
      <c r="J99" s="9" t="s">
        <v>129</v>
      </c>
      <c r="K99" s="24"/>
      <c r="L99" s="24"/>
      <c r="M99" s="24"/>
      <c r="N99" s="39"/>
    </row>
    <row r="100" spans="9:14" ht="15" hidden="1">
      <c r="I100" s="343"/>
      <c r="J100" s="9" t="s">
        <v>129</v>
      </c>
      <c r="K100" s="24"/>
      <c r="L100" s="24"/>
      <c r="M100" s="24"/>
      <c r="N100" s="39"/>
    </row>
    <row r="101" spans="9:14" ht="15" hidden="1">
      <c r="I101" s="343"/>
      <c r="J101" s="9" t="s">
        <v>130</v>
      </c>
      <c r="K101" s="24"/>
      <c r="L101" s="24"/>
      <c r="M101" s="24"/>
      <c r="N101" s="39"/>
    </row>
    <row r="102" spans="9:14" ht="15" hidden="1">
      <c r="I102" s="343"/>
      <c r="J102" s="9" t="s">
        <v>130</v>
      </c>
      <c r="K102" s="24"/>
      <c r="L102" s="24"/>
      <c r="M102" s="24"/>
      <c r="N102" s="39"/>
    </row>
    <row r="103" spans="9:14" ht="15" hidden="1">
      <c r="I103" s="343"/>
      <c r="J103" s="9" t="s">
        <v>131</v>
      </c>
      <c r="K103" s="24"/>
      <c r="L103" s="24"/>
      <c r="M103" s="24"/>
      <c r="N103" s="39"/>
    </row>
    <row r="104" spans="9:14" ht="15" hidden="1">
      <c r="I104" s="343"/>
      <c r="J104" s="9" t="s">
        <v>132</v>
      </c>
      <c r="K104" s="24"/>
      <c r="L104" s="24"/>
      <c r="M104" s="24"/>
      <c r="N104" s="39"/>
    </row>
    <row r="105" spans="9:14" ht="15" hidden="1">
      <c r="I105" s="343"/>
      <c r="J105" s="9" t="s">
        <v>132</v>
      </c>
      <c r="K105" s="24"/>
      <c r="L105" s="24"/>
      <c r="M105" s="24"/>
      <c r="N105" s="39"/>
    </row>
    <row r="106" spans="9:14" ht="30" hidden="1">
      <c r="I106" s="343"/>
      <c r="J106" s="9" t="s">
        <v>133</v>
      </c>
      <c r="K106" s="24"/>
      <c r="L106" s="24"/>
      <c r="M106" s="24"/>
      <c r="N106" s="39"/>
    </row>
    <row r="107" spans="9:14" ht="30" hidden="1">
      <c r="I107" s="343"/>
      <c r="J107" s="9" t="s">
        <v>133</v>
      </c>
      <c r="K107" s="24"/>
      <c r="L107" s="24"/>
      <c r="M107" s="24"/>
      <c r="N107" s="39"/>
    </row>
    <row r="108" spans="9:14" ht="15" hidden="1">
      <c r="I108" s="343"/>
      <c r="J108" s="9" t="s">
        <v>134</v>
      </c>
      <c r="K108" s="24"/>
      <c r="L108" s="24"/>
      <c r="M108" s="24"/>
      <c r="N108" s="39"/>
    </row>
    <row r="109" spans="9:14" ht="15" hidden="1">
      <c r="I109" s="343"/>
      <c r="J109" s="9" t="s">
        <v>134</v>
      </c>
      <c r="K109" s="24"/>
      <c r="L109" s="24"/>
      <c r="M109" s="24"/>
      <c r="N109" s="39"/>
    </row>
    <row r="110" spans="9:14" ht="15" hidden="1">
      <c r="I110" s="343"/>
      <c r="J110" s="9" t="s">
        <v>135</v>
      </c>
      <c r="K110" s="24"/>
      <c r="L110" s="24"/>
      <c r="M110" s="24"/>
      <c r="N110" s="39"/>
    </row>
    <row r="111" spans="9:14" ht="15" hidden="1">
      <c r="I111" s="343"/>
      <c r="J111" s="9" t="s">
        <v>136</v>
      </c>
      <c r="K111" s="24"/>
      <c r="L111" s="24"/>
      <c r="M111" s="24"/>
      <c r="N111" s="39"/>
    </row>
    <row r="112" spans="9:14" ht="15" hidden="1">
      <c r="I112" s="343"/>
      <c r="J112" s="9" t="s">
        <v>136</v>
      </c>
      <c r="K112" s="24"/>
      <c r="L112" s="24"/>
      <c r="M112" s="24"/>
      <c r="N112" s="39"/>
    </row>
    <row r="113" spans="9:14" ht="15" hidden="1">
      <c r="I113" s="343"/>
      <c r="J113" s="9" t="s">
        <v>137</v>
      </c>
      <c r="K113" s="24"/>
      <c r="L113" s="24"/>
      <c r="M113" s="24"/>
      <c r="N113" s="39"/>
    </row>
    <row r="114" spans="9:14" ht="15" hidden="1">
      <c r="I114" s="343"/>
      <c r="J114" s="9" t="s">
        <v>137</v>
      </c>
      <c r="K114" s="24"/>
      <c r="L114" s="24"/>
      <c r="M114" s="24"/>
      <c r="N114" s="39"/>
    </row>
    <row r="115" spans="9:14" ht="15" hidden="1">
      <c r="I115" s="343"/>
      <c r="J115" s="9" t="s">
        <v>138</v>
      </c>
      <c r="K115" s="24"/>
      <c r="L115" s="24"/>
      <c r="M115" s="24"/>
      <c r="N115" s="39"/>
    </row>
    <row r="116" spans="9:14" ht="15" hidden="1">
      <c r="I116" s="343"/>
      <c r="J116" s="9" t="s">
        <v>138</v>
      </c>
      <c r="K116" s="24"/>
      <c r="L116" s="24"/>
      <c r="M116" s="24"/>
      <c r="N116" s="39"/>
    </row>
    <row r="117" spans="9:14" ht="15" hidden="1">
      <c r="I117" s="343"/>
      <c r="J117" s="9" t="s">
        <v>139</v>
      </c>
      <c r="K117" s="24"/>
      <c r="L117" s="24"/>
      <c r="M117" s="24"/>
      <c r="N117" s="39"/>
    </row>
    <row r="118" spans="9:14" ht="15" hidden="1">
      <c r="I118" s="343"/>
      <c r="J118" s="9" t="s">
        <v>139</v>
      </c>
      <c r="K118" s="24"/>
      <c r="L118" s="24"/>
      <c r="M118" s="24"/>
      <c r="N118" s="39"/>
    </row>
    <row r="119" spans="9:14" ht="15" hidden="1">
      <c r="I119" s="343"/>
      <c r="J119" s="9" t="s">
        <v>140</v>
      </c>
      <c r="K119" s="24"/>
      <c r="L119" s="24"/>
      <c r="M119" s="24"/>
      <c r="N119" s="39"/>
    </row>
    <row r="120" spans="9:14" ht="15" hidden="1">
      <c r="I120" s="343"/>
      <c r="J120" s="9" t="s">
        <v>141</v>
      </c>
      <c r="K120" s="24"/>
      <c r="L120" s="24"/>
      <c r="M120" s="24"/>
      <c r="N120" s="39"/>
    </row>
    <row r="121" spans="9:14" ht="15" hidden="1">
      <c r="I121" s="343"/>
      <c r="J121" s="9" t="s">
        <v>141</v>
      </c>
      <c r="K121" s="24"/>
      <c r="L121" s="24"/>
      <c r="M121" s="24"/>
      <c r="N121" s="39"/>
    </row>
    <row r="122" spans="9:14" ht="15" hidden="1">
      <c r="I122" s="343"/>
      <c r="J122" s="9" t="s">
        <v>142</v>
      </c>
      <c r="K122" s="24"/>
      <c r="L122" s="24"/>
      <c r="M122" s="24"/>
      <c r="N122" s="39"/>
    </row>
    <row r="123" spans="9:14" ht="15" hidden="1">
      <c r="I123" s="343"/>
      <c r="J123" s="9" t="s">
        <v>142</v>
      </c>
      <c r="K123" s="24"/>
      <c r="L123" s="24"/>
      <c r="M123" s="24"/>
      <c r="N123" s="39"/>
    </row>
    <row r="124" spans="9:14" ht="15" hidden="1">
      <c r="I124" s="343"/>
      <c r="J124" s="9" t="s">
        <v>143</v>
      </c>
      <c r="K124" s="24"/>
      <c r="L124" s="24"/>
      <c r="M124" s="24"/>
      <c r="N124" s="39"/>
    </row>
    <row r="125" spans="9:14" ht="15" hidden="1">
      <c r="I125" s="343"/>
      <c r="J125" s="9" t="s">
        <v>143</v>
      </c>
      <c r="K125" s="24"/>
      <c r="L125" s="24"/>
      <c r="M125" s="24"/>
      <c r="N125" s="39"/>
    </row>
    <row r="126" spans="9:14" ht="15" hidden="1">
      <c r="I126" s="343"/>
      <c r="J126" s="9" t="s">
        <v>144</v>
      </c>
      <c r="K126" s="24"/>
      <c r="L126" s="24"/>
      <c r="M126" s="24"/>
      <c r="N126" s="39"/>
    </row>
    <row r="127" spans="9:14" ht="15" hidden="1">
      <c r="I127" s="343"/>
      <c r="J127" s="9" t="s">
        <v>144</v>
      </c>
      <c r="K127" s="24"/>
      <c r="L127" s="24"/>
      <c r="M127" s="24"/>
      <c r="N127" s="39"/>
    </row>
    <row r="128" spans="9:14" ht="15" hidden="1">
      <c r="I128" s="343"/>
      <c r="J128" s="9" t="s">
        <v>145</v>
      </c>
      <c r="K128" s="24"/>
      <c r="L128" s="24"/>
      <c r="M128" s="24"/>
      <c r="N128" s="39"/>
    </row>
    <row r="129" spans="9:14" ht="15" hidden="1">
      <c r="I129" s="343"/>
      <c r="J129" s="9" t="s">
        <v>145</v>
      </c>
      <c r="K129" s="24"/>
      <c r="L129" s="24"/>
      <c r="M129" s="24"/>
      <c r="N129" s="39"/>
    </row>
    <row r="130" spans="9:14" ht="15" hidden="1">
      <c r="I130" s="343"/>
      <c r="J130" s="9" t="s">
        <v>146</v>
      </c>
      <c r="K130" s="24"/>
      <c r="L130" s="24"/>
      <c r="M130" s="24"/>
      <c r="N130" s="39"/>
    </row>
    <row r="131" spans="9:14" ht="15" hidden="1">
      <c r="I131" s="343"/>
      <c r="J131" s="9" t="s">
        <v>146</v>
      </c>
      <c r="K131" s="24"/>
      <c r="L131" s="24"/>
      <c r="M131" s="24"/>
      <c r="N131" s="39"/>
    </row>
    <row r="132" spans="9:14" ht="15" hidden="1">
      <c r="I132" s="343"/>
      <c r="J132" s="9" t="s">
        <v>146</v>
      </c>
      <c r="K132" s="24"/>
      <c r="L132" s="24"/>
      <c r="M132" s="24"/>
      <c r="N132" s="39"/>
    </row>
    <row r="133" spans="9:14" ht="15" hidden="1">
      <c r="I133" s="343"/>
      <c r="J133" s="9" t="s">
        <v>147</v>
      </c>
      <c r="K133" s="24"/>
      <c r="L133" s="24"/>
      <c r="M133" s="24"/>
      <c r="N133" s="39"/>
    </row>
    <row r="134" spans="9:14" ht="15" hidden="1">
      <c r="I134" s="343"/>
      <c r="J134" s="9" t="s">
        <v>147</v>
      </c>
      <c r="K134" s="24"/>
      <c r="L134" s="24"/>
      <c r="M134" s="24"/>
      <c r="N134" s="39"/>
    </row>
    <row r="135" spans="9:14" ht="15" hidden="1">
      <c r="I135" s="343"/>
      <c r="J135" s="9" t="s">
        <v>147</v>
      </c>
      <c r="K135" s="24"/>
      <c r="L135" s="24"/>
      <c r="M135" s="24"/>
      <c r="N135" s="39"/>
    </row>
    <row r="136" spans="9:14" ht="15" hidden="1">
      <c r="I136" s="38" t="s">
        <v>148</v>
      </c>
      <c r="J136" s="9" t="s">
        <v>149</v>
      </c>
      <c r="K136" s="24"/>
      <c r="L136" s="24"/>
      <c r="M136" s="24"/>
      <c r="N136" s="39"/>
    </row>
    <row r="137" spans="9:14" ht="15" hidden="1">
      <c r="I137" s="38" t="s">
        <v>150</v>
      </c>
      <c r="J137" s="9" t="s">
        <v>151</v>
      </c>
      <c r="K137" s="24"/>
      <c r="L137" s="24"/>
      <c r="M137" s="24"/>
      <c r="N137" s="39"/>
    </row>
    <row r="138" spans="9:14" ht="15" hidden="1">
      <c r="I138" s="38" t="s">
        <v>152</v>
      </c>
      <c r="J138" s="9" t="s">
        <v>151</v>
      </c>
      <c r="K138" s="24"/>
      <c r="L138" s="24"/>
      <c r="M138" s="24"/>
      <c r="N138" s="39"/>
    </row>
    <row r="139" spans="9:14" ht="15" hidden="1">
      <c r="I139" s="38" t="s">
        <v>153</v>
      </c>
      <c r="J139" s="9" t="s">
        <v>151</v>
      </c>
      <c r="K139" s="24"/>
      <c r="L139" s="24"/>
      <c r="M139" s="24"/>
      <c r="N139" s="39"/>
    </row>
    <row r="140" spans="9:14" ht="15" hidden="1">
      <c r="I140" s="38" t="s">
        <v>154</v>
      </c>
      <c r="J140" s="9" t="s">
        <v>151</v>
      </c>
      <c r="K140" s="24"/>
      <c r="L140" s="24"/>
      <c r="M140" s="24"/>
      <c r="N140" s="39"/>
    </row>
    <row r="141" spans="9:14" ht="15" hidden="1">
      <c r="I141" s="38" t="s">
        <v>155</v>
      </c>
      <c r="J141" s="9" t="s">
        <v>156</v>
      </c>
      <c r="K141" s="24"/>
      <c r="L141" s="24"/>
      <c r="M141" s="24"/>
      <c r="N141" s="39"/>
    </row>
    <row r="142" spans="9:14" ht="15" hidden="1">
      <c r="I142" s="38" t="s">
        <v>157</v>
      </c>
      <c r="J142" s="9" t="s">
        <v>156</v>
      </c>
      <c r="K142" s="24"/>
      <c r="L142" s="24"/>
      <c r="M142" s="24"/>
      <c r="N142" s="39"/>
    </row>
    <row r="143" spans="9:14" ht="15" hidden="1">
      <c r="I143" s="38" t="s">
        <v>158</v>
      </c>
      <c r="J143" s="9" t="s">
        <v>156</v>
      </c>
      <c r="K143" s="24"/>
      <c r="L143" s="24"/>
      <c r="M143" s="24"/>
      <c r="N143" s="39"/>
    </row>
    <row r="144" spans="9:14" ht="15" hidden="1">
      <c r="I144" s="38" t="s">
        <v>159</v>
      </c>
      <c r="J144" s="9" t="s">
        <v>156</v>
      </c>
      <c r="K144" s="24"/>
      <c r="L144" s="24"/>
      <c r="M144" s="24"/>
      <c r="N144" s="39"/>
    </row>
    <row r="145" spans="9:14" ht="15" hidden="1">
      <c r="I145" s="38"/>
      <c r="J145" s="9" t="s">
        <v>160</v>
      </c>
      <c r="K145" s="24"/>
      <c r="L145" s="24"/>
      <c r="M145" s="24"/>
      <c r="N145" s="39"/>
    </row>
    <row r="146" spans="9:14" ht="15" hidden="1">
      <c r="I146" s="38"/>
      <c r="J146" s="9" t="s">
        <v>160</v>
      </c>
      <c r="K146" s="24"/>
      <c r="L146" s="24"/>
      <c r="M146" s="24"/>
      <c r="N146" s="39"/>
    </row>
    <row r="147" spans="9:14" ht="15" hidden="1">
      <c r="I147" s="38"/>
      <c r="J147" s="9" t="s">
        <v>160</v>
      </c>
      <c r="K147" s="24"/>
      <c r="L147" s="24"/>
      <c r="M147" s="24"/>
      <c r="N147" s="39"/>
    </row>
    <row r="148" spans="9:14" ht="15" hidden="1">
      <c r="I148" s="38"/>
      <c r="J148" s="9" t="s">
        <v>160</v>
      </c>
      <c r="K148" s="24"/>
      <c r="L148" s="24"/>
      <c r="M148" s="24"/>
      <c r="N148" s="39"/>
    </row>
    <row r="149" spans="9:14" ht="15" hidden="1">
      <c r="I149" s="38"/>
      <c r="J149" s="9" t="s">
        <v>161</v>
      </c>
      <c r="K149" s="24"/>
      <c r="L149" s="24"/>
      <c r="M149" s="24"/>
      <c r="N149" s="39"/>
    </row>
    <row r="150" spans="9:14" ht="15" hidden="1">
      <c r="I150" s="38"/>
      <c r="J150" s="9" t="s">
        <v>161</v>
      </c>
      <c r="K150" s="24"/>
      <c r="L150" s="24"/>
      <c r="M150" s="24"/>
      <c r="N150" s="39"/>
    </row>
    <row r="151" spans="9:14" ht="15" hidden="1">
      <c r="I151" s="38"/>
      <c r="J151" s="9" t="s">
        <v>161</v>
      </c>
      <c r="K151" s="24"/>
      <c r="L151" s="24"/>
      <c r="M151" s="24"/>
      <c r="N151" s="39"/>
    </row>
    <row r="152" spans="9:14" ht="15" hidden="1">
      <c r="I152" s="38"/>
      <c r="J152" s="9" t="s">
        <v>161</v>
      </c>
      <c r="K152" s="24"/>
      <c r="L152" s="24"/>
      <c r="M152" s="24"/>
      <c r="N152" s="39"/>
    </row>
    <row r="153" spans="9:14" ht="15" hidden="1">
      <c r="I153" s="38" t="s">
        <v>162</v>
      </c>
      <c r="J153" s="9" t="s">
        <v>163</v>
      </c>
      <c r="K153" s="24"/>
      <c r="L153" s="24"/>
      <c r="M153" s="24"/>
      <c r="N153" s="39"/>
    </row>
    <row r="154" spans="9:14" ht="15" hidden="1">
      <c r="I154" s="38"/>
      <c r="J154" s="9" t="s">
        <v>164</v>
      </c>
      <c r="K154" s="24"/>
      <c r="L154" s="24"/>
      <c r="M154" s="24"/>
      <c r="N154" s="39"/>
    </row>
    <row r="155" spans="9:14" ht="15" hidden="1">
      <c r="I155" s="38"/>
      <c r="J155" s="9" t="s">
        <v>165</v>
      </c>
      <c r="K155" s="24"/>
      <c r="L155" s="24"/>
      <c r="M155" s="24"/>
      <c r="N155" s="39"/>
    </row>
    <row r="156" spans="9:14" ht="15" hidden="1">
      <c r="I156" s="38"/>
      <c r="J156" s="9" t="s">
        <v>165</v>
      </c>
      <c r="K156" s="24"/>
      <c r="L156" s="24"/>
      <c r="M156" s="24"/>
      <c r="N156" s="39"/>
    </row>
    <row r="157" spans="9:14" ht="15" hidden="1">
      <c r="I157" s="38"/>
      <c r="J157" s="9" t="s">
        <v>165</v>
      </c>
      <c r="K157" s="24"/>
      <c r="L157" s="24"/>
      <c r="M157" s="24"/>
      <c r="N157" s="39"/>
    </row>
    <row r="158" spans="9:14" ht="15" hidden="1">
      <c r="I158" s="38"/>
      <c r="J158" s="9" t="s">
        <v>166</v>
      </c>
      <c r="K158" s="24"/>
      <c r="L158" s="24"/>
      <c r="M158" s="24"/>
      <c r="N158" s="39"/>
    </row>
    <row r="159" spans="9:14" ht="15" hidden="1">
      <c r="I159" s="38"/>
      <c r="J159" s="9" t="s">
        <v>166</v>
      </c>
      <c r="K159" s="24"/>
      <c r="L159" s="24"/>
      <c r="M159" s="24"/>
      <c r="N159" s="39"/>
    </row>
    <row r="160" spans="9:14" ht="15" hidden="1">
      <c r="I160" s="38"/>
      <c r="J160" s="9" t="s">
        <v>166</v>
      </c>
      <c r="K160" s="24"/>
      <c r="L160" s="24"/>
      <c r="M160" s="24"/>
      <c r="N160" s="39"/>
    </row>
    <row r="161" spans="9:14" ht="15" hidden="1">
      <c r="I161" s="38"/>
      <c r="J161" s="9" t="s">
        <v>167</v>
      </c>
      <c r="K161" s="24"/>
      <c r="L161" s="24"/>
      <c r="M161" s="24"/>
      <c r="N161" s="39"/>
    </row>
    <row r="162" spans="9:14" ht="15" hidden="1">
      <c r="I162" s="38"/>
      <c r="J162" s="9" t="s">
        <v>168</v>
      </c>
      <c r="K162" s="24"/>
      <c r="L162" s="24"/>
      <c r="M162" s="24"/>
      <c r="N162" s="39"/>
    </row>
    <row r="163" spans="9:14" ht="15" hidden="1">
      <c r="I163" s="38"/>
      <c r="J163" s="9" t="s">
        <v>168</v>
      </c>
      <c r="K163" s="24"/>
      <c r="L163" s="24"/>
      <c r="M163" s="24"/>
      <c r="N163" s="39"/>
    </row>
    <row r="164" spans="9:14" ht="15" hidden="1">
      <c r="I164" s="38"/>
      <c r="J164" s="9" t="s">
        <v>168</v>
      </c>
      <c r="K164" s="24"/>
      <c r="L164" s="24"/>
      <c r="M164" s="24"/>
      <c r="N164" s="39"/>
    </row>
    <row r="165" spans="9:14" ht="15" hidden="1">
      <c r="I165" s="38"/>
      <c r="J165" s="9" t="s">
        <v>169</v>
      </c>
      <c r="K165" s="24"/>
      <c r="L165" s="24"/>
      <c r="M165" s="24"/>
      <c r="N165" s="39"/>
    </row>
    <row r="166" spans="9:14" ht="15" hidden="1">
      <c r="I166" s="38"/>
      <c r="J166" s="9" t="s">
        <v>169</v>
      </c>
      <c r="K166" s="24"/>
      <c r="L166" s="24"/>
      <c r="M166" s="24"/>
      <c r="N166" s="39"/>
    </row>
    <row r="167" spans="9:14" ht="15" hidden="1">
      <c r="I167" s="38"/>
      <c r="J167" s="9" t="s">
        <v>169</v>
      </c>
      <c r="K167" s="24"/>
      <c r="L167" s="24"/>
      <c r="M167" s="24"/>
      <c r="N167" s="39"/>
    </row>
    <row r="168" spans="9:14" ht="15" hidden="1">
      <c r="I168" s="38" t="s">
        <v>170</v>
      </c>
      <c r="J168" s="9" t="s">
        <v>171</v>
      </c>
      <c r="K168" s="24"/>
      <c r="L168" s="24"/>
      <c r="M168" s="24"/>
      <c r="N168" s="39"/>
    </row>
    <row r="169" spans="9:14" ht="15" hidden="1">
      <c r="I169" s="38" t="s">
        <v>172</v>
      </c>
      <c r="J169" s="9" t="s">
        <v>173</v>
      </c>
      <c r="K169" s="24"/>
      <c r="L169" s="24"/>
      <c r="M169" s="24"/>
      <c r="N169" s="39"/>
    </row>
    <row r="170" spans="9:14" ht="15" hidden="1">
      <c r="I170" s="38" t="s">
        <v>174</v>
      </c>
      <c r="J170" s="9" t="s">
        <v>175</v>
      </c>
      <c r="K170" s="24"/>
      <c r="L170" s="24"/>
      <c r="M170" s="24"/>
      <c r="N170" s="39"/>
    </row>
    <row r="171" spans="9:14" ht="15" hidden="1">
      <c r="I171" s="38" t="s">
        <v>176</v>
      </c>
      <c r="J171" s="9" t="s">
        <v>175</v>
      </c>
      <c r="K171" s="24"/>
      <c r="L171" s="24"/>
      <c r="M171" s="24"/>
      <c r="N171" s="39"/>
    </row>
    <row r="172" spans="9:14" ht="15" hidden="1">
      <c r="I172" s="38" t="s">
        <v>177</v>
      </c>
      <c r="J172" s="9" t="s">
        <v>178</v>
      </c>
      <c r="K172" s="24"/>
      <c r="L172" s="24"/>
      <c r="M172" s="24"/>
      <c r="N172" s="39"/>
    </row>
    <row r="173" spans="9:14" ht="15" hidden="1">
      <c r="I173" s="38" t="s">
        <v>179</v>
      </c>
      <c r="J173" s="9" t="s">
        <v>178</v>
      </c>
      <c r="K173" s="24"/>
      <c r="L173" s="24"/>
      <c r="M173" s="24"/>
      <c r="N173" s="39"/>
    </row>
    <row r="174" spans="9:14" ht="15" hidden="1">
      <c r="I174" s="38" t="s">
        <v>180</v>
      </c>
      <c r="J174" s="9" t="s">
        <v>181</v>
      </c>
      <c r="K174" s="24"/>
      <c r="L174" s="24"/>
      <c r="M174" s="24"/>
      <c r="N174" s="39"/>
    </row>
    <row r="175" spans="9:14" ht="15" hidden="1">
      <c r="I175" s="38" t="s">
        <v>182</v>
      </c>
      <c r="J175" s="9" t="s">
        <v>183</v>
      </c>
      <c r="K175" s="24"/>
      <c r="L175" s="24"/>
      <c r="M175" s="24"/>
      <c r="N175" s="39"/>
    </row>
    <row r="176" spans="9:14" ht="15" hidden="1">
      <c r="I176" s="38" t="s">
        <v>184</v>
      </c>
      <c r="J176" s="9" t="s">
        <v>183</v>
      </c>
      <c r="K176" s="24"/>
      <c r="L176" s="24"/>
      <c r="M176" s="24"/>
      <c r="N176" s="39"/>
    </row>
    <row r="177" spans="9:14" ht="15" hidden="1">
      <c r="I177" s="38" t="s">
        <v>185</v>
      </c>
      <c r="J177" s="9" t="s">
        <v>186</v>
      </c>
      <c r="K177" s="24"/>
      <c r="L177" s="24"/>
      <c r="M177" s="24"/>
      <c r="N177" s="39"/>
    </row>
    <row r="178" spans="9:14" ht="15" hidden="1">
      <c r="I178" s="38" t="s">
        <v>187</v>
      </c>
      <c r="J178" s="9" t="s">
        <v>186</v>
      </c>
      <c r="K178" s="24"/>
      <c r="L178" s="24"/>
      <c r="M178" s="24"/>
      <c r="N178" s="39"/>
    </row>
    <row r="179" spans="9:14" ht="15" hidden="1">
      <c r="I179" s="343"/>
      <c r="J179" s="9" t="s">
        <v>188</v>
      </c>
      <c r="K179" s="24"/>
      <c r="L179" s="24"/>
      <c r="M179" s="24"/>
      <c r="N179" s="39"/>
    </row>
    <row r="180" spans="9:14" ht="15" hidden="1">
      <c r="I180" s="343"/>
      <c r="J180" s="9" t="s">
        <v>189</v>
      </c>
      <c r="K180" s="24"/>
      <c r="L180" s="24"/>
      <c r="M180" s="24"/>
      <c r="N180" s="39"/>
    </row>
    <row r="181" spans="9:14" ht="15" hidden="1">
      <c r="I181" s="343"/>
      <c r="J181" s="9" t="s">
        <v>189</v>
      </c>
      <c r="K181" s="24"/>
      <c r="L181" s="24"/>
      <c r="M181" s="24"/>
      <c r="N181" s="39"/>
    </row>
    <row r="182" spans="9:14" ht="15" hidden="1">
      <c r="I182" s="343"/>
      <c r="J182" s="9" t="s">
        <v>189</v>
      </c>
      <c r="K182" s="24"/>
      <c r="L182" s="24"/>
      <c r="M182" s="24"/>
      <c r="N182" s="39"/>
    </row>
    <row r="183" spans="9:14" ht="15" hidden="1">
      <c r="I183" s="343"/>
      <c r="J183" s="9" t="s">
        <v>190</v>
      </c>
      <c r="K183" s="24"/>
      <c r="L183" s="24"/>
      <c r="M183" s="24"/>
      <c r="N183" s="39"/>
    </row>
    <row r="184" spans="9:14" ht="15" hidden="1">
      <c r="I184" s="343"/>
      <c r="J184" s="9" t="s">
        <v>190</v>
      </c>
      <c r="K184" s="24"/>
      <c r="L184" s="24"/>
      <c r="M184" s="24"/>
      <c r="N184" s="39"/>
    </row>
    <row r="185" spans="9:14" ht="15" hidden="1">
      <c r="I185" s="343"/>
      <c r="J185" s="9" t="s">
        <v>190</v>
      </c>
      <c r="K185" s="24"/>
      <c r="L185" s="24"/>
      <c r="M185" s="24"/>
      <c r="N185" s="39"/>
    </row>
    <row r="186" spans="9:14" ht="15" hidden="1">
      <c r="I186" s="38" t="s">
        <v>191</v>
      </c>
      <c r="J186" s="9" t="s">
        <v>192</v>
      </c>
      <c r="K186" s="24"/>
      <c r="L186" s="24"/>
      <c r="M186" s="24"/>
      <c r="N186" s="39"/>
    </row>
    <row r="187" spans="9:14" ht="15" hidden="1">
      <c r="I187" s="38" t="s">
        <v>193</v>
      </c>
      <c r="J187" s="9" t="s">
        <v>194</v>
      </c>
      <c r="K187" s="24"/>
      <c r="L187" s="24"/>
      <c r="M187" s="24"/>
      <c r="N187" s="39"/>
    </row>
    <row r="188" spans="9:14" ht="15" hidden="1">
      <c r="I188" s="38" t="s">
        <v>195</v>
      </c>
      <c r="J188" s="9" t="s">
        <v>194</v>
      </c>
      <c r="K188" s="24"/>
      <c r="L188" s="24"/>
      <c r="M188" s="24"/>
      <c r="N188" s="39"/>
    </row>
    <row r="189" spans="9:14" ht="15" hidden="1">
      <c r="I189" s="38" t="s">
        <v>196</v>
      </c>
      <c r="J189" s="9" t="s">
        <v>194</v>
      </c>
      <c r="K189" s="24"/>
      <c r="L189" s="24"/>
      <c r="M189" s="24"/>
      <c r="N189" s="39"/>
    </row>
    <row r="190" spans="9:14" ht="15" hidden="1">
      <c r="I190" s="38" t="s">
        <v>197</v>
      </c>
      <c r="J190" s="9" t="s">
        <v>198</v>
      </c>
      <c r="K190" s="24"/>
      <c r="L190" s="24"/>
      <c r="M190" s="24"/>
      <c r="N190" s="39"/>
    </row>
    <row r="191" spans="9:14" ht="15" hidden="1">
      <c r="I191" s="38" t="s">
        <v>199</v>
      </c>
      <c r="J191" s="9" t="s">
        <v>198</v>
      </c>
      <c r="K191" s="24"/>
      <c r="L191" s="24"/>
      <c r="M191" s="24"/>
      <c r="N191" s="39"/>
    </row>
    <row r="192" spans="9:14" ht="15" hidden="1">
      <c r="I192" s="38" t="s">
        <v>200</v>
      </c>
      <c r="J192" s="9" t="s">
        <v>198</v>
      </c>
      <c r="K192" s="24"/>
      <c r="L192" s="24"/>
      <c r="M192" s="24"/>
      <c r="N192" s="39"/>
    </row>
    <row r="193" spans="9:14" ht="15" hidden="1">
      <c r="I193" s="343"/>
      <c r="J193" s="9" t="s">
        <v>201</v>
      </c>
      <c r="K193" s="24"/>
      <c r="L193" s="24"/>
      <c r="M193" s="24"/>
      <c r="N193" s="39"/>
    </row>
    <row r="194" spans="9:14" ht="15" hidden="1">
      <c r="I194" s="343"/>
      <c r="J194" s="9" t="s">
        <v>202</v>
      </c>
      <c r="K194" s="24"/>
      <c r="L194" s="24"/>
      <c r="M194" s="24"/>
      <c r="N194" s="39"/>
    </row>
    <row r="195" spans="9:14" ht="15" hidden="1">
      <c r="I195" s="343"/>
      <c r="J195" s="9" t="s">
        <v>202</v>
      </c>
      <c r="K195" s="24"/>
      <c r="L195" s="24"/>
      <c r="M195" s="24"/>
      <c r="N195" s="39"/>
    </row>
    <row r="196" spans="9:14" ht="15" hidden="1">
      <c r="I196" s="343"/>
      <c r="J196" s="9" t="s">
        <v>202</v>
      </c>
      <c r="K196" s="24"/>
      <c r="L196" s="24"/>
      <c r="M196" s="24"/>
      <c r="N196" s="39"/>
    </row>
    <row r="197" spans="9:14" ht="15" hidden="1">
      <c r="I197" s="343"/>
      <c r="J197" s="9" t="s">
        <v>203</v>
      </c>
      <c r="K197" s="24"/>
      <c r="L197" s="24"/>
      <c r="M197" s="24"/>
      <c r="N197" s="39"/>
    </row>
    <row r="198" spans="9:14" ht="15" hidden="1">
      <c r="I198" s="343"/>
      <c r="J198" s="9" t="s">
        <v>203</v>
      </c>
      <c r="K198" s="24"/>
      <c r="L198" s="24"/>
      <c r="M198" s="24"/>
      <c r="N198" s="39"/>
    </row>
    <row r="199" spans="9:14" ht="15" hidden="1">
      <c r="I199" s="343"/>
      <c r="J199" s="9" t="s">
        <v>203</v>
      </c>
      <c r="K199" s="24"/>
      <c r="L199" s="24"/>
      <c r="M199" s="24"/>
      <c r="N199" s="39"/>
    </row>
    <row r="200" spans="9:14" ht="15" hidden="1">
      <c r="I200" s="343"/>
      <c r="J200" s="9" t="s">
        <v>204</v>
      </c>
      <c r="K200" s="24"/>
      <c r="L200" s="24"/>
      <c r="M200" s="24"/>
      <c r="N200" s="39"/>
    </row>
    <row r="201" spans="9:14" ht="15" hidden="1">
      <c r="I201" s="343"/>
      <c r="J201" s="9" t="s">
        <v>205</v>
      </c>
      <c r="K201" s="24"/>
      <c r="L201" s="24"/>
      <c r="M201" s="24"/>
      <c r="N201" s="39"/>
    </row>
    <row r="202" spans="9:14" ht="15" hidden="1">
      <c r="I202" s="343"/>
      <c r="J202" s="9" t="s">
        <v>205</v>
      </c>
      <c r="K202" s="24"/>
      <c r="L202" s="24"/>
      <c r="M202" s="24"/>
      <c r="N202" s="39"/>
    </row>
    <row r="203" spans="9:14" ht="15" hidden="1">
      <c r="I203" s="343"/>
      <c r="J203" s="9" t="s">
        <v>205</v>
      </c>
      <c r="K203" s="24"/>
      <c r="L203" s="24"/>
      <c r="M203" s="24"/>
      <c r="N203" s="39"/>
    </row>
    <row r="204" spans="9:14" ht="15" hidden="1">
      <c r="I204" s="343"/>
      <c r="J204" s="9" t="s">
        <v>206</v>
      </c>
      <c r="K204" s="24"/>
      <c r="L204" s="24"/>
      <c r="M204" s="24"/>
      <c r="N204" s="39"/>
    </row>
    <row r="205" spans="9:14" ht="15" hidden="1">
      <c r="I205" s="343"/>
      <c r="J205" s="9" t="s">
        <v>206</v>
      </c>
      <c r="K205" s="24"/>
      <c r="L205" s="24"/>
      <c r="M205" s="24"/>
      <c r="N205" s="39"/>
    </row>
    <row r="206" spans="9:14" ht="15" hidden="1">
      <c r="I206" s="343"/>
      <c r="J206" s="9" t="s">
        <v>206</v>
      </c>
      <c r="K206" s="24"/>
      <c r="L206" s="24"/>
      <c r="M206" s="24"/>
      <c r="N206" s="39"/>
    </row>
    <row r="207" spans="9:14" ht="15" hidden="1">
      <c r="I207" s="343"/>
      <c r="J207" s="9" t="s">
        <v>207</v>
      </c>
      <c r="K207" s="24"/>
      <c r="L207" s="24"/>
      <c r="M207" s="24"/>
      <c r="N207" s="39"/>
    </row>
    <row r="208" spans="9:14" ht="15" hidden="1">
      <c r="I208" s="343"/>
      <c r="J208" s="9" t="s">
        <v>207</v>
      </c>
      <c r="K208" s="24"/>
      <c r="L208" s="24"/>
      <c r="M208" s="24"/>
      <c r="N208" s="39"/>
    </row>
    <row r="209" spans="9:14" ht="15" hidden="1">
      <c r="I209" s="343"/>
      <c r="J209" s="9" t="s">
        <v>207</v>
      </c>
      <c r="K209" s="24"/>
      <c r="L209" s="24"/>
      <c r="M209" s="24"/>
      <c r="N209" s="39"/>
    </row>
    <row r="210" spans="9:14" ht="15" hidden="1">
      <c r="I210" s="343"/>
      <c r="J210" s="9" t="s">
        <v>208</v>
      </c>
      <c r="K210" s="24"/>
      <c r="L210" s="24"/>
      <c r="M210" s="24"/>
      <c r="N210" s="39"/>
    </row>
    <row r="211" spans="9:14" ht="15" hidden="1">
      <c r="I211" s="343"/>
      <c r="J211" s="9" t="s">
        <v>208</v>
      </c>
      <c r="K211" s="24"/>
      <c r="L211" s="24"/>
      <c r="M211" s="24"/>
      <c r="N211" s="39"/>
    </row>
    <row r="212" spans="9:14" ht="15" hidden="1">
      <c r="I212" s="343"/>
      <c r="J212" s="9" t="s">
        <v>208</v>
      </c>
      <c r="K212" s="24"/>
      <c r="L212" s="24"/>
      <c r="M212" s="24"/>
      <c r="N212" s="39"/>
    </row>
    <row r="213" spans="9:14" ht="15" hidden="1">
      <c r="I213" s="343"/>
      <c r="J213" s="9" t="s">
        <v>209</v>
      </c>
      <c r="K213" s="24"/>
      <c r="L213" s="24"/>
      <c r="M213" s="24"/>
      <c r="N213" s="39"/>
    </row>
    <row r="214" spans="9:14" ht="15" hidden="1">
      <c r="I214" s="343"/>
      <c r="J214" s="9" t="s">
        <v>209</v>
      </c>
      <c r="K214" s="24"/>
      <c r="L214" s="24"/>
      <c r="M214" s="24"/>
      <c r="N214" s="39"/>
    </row>
    <row r="215" spans="9:14" ht="15" hidden="1">
      <c r="I215" s="343"/>
      <c r="J215" s="9" t="s">
        <v>209</v>
      </c>
      <c r="K215" s="24"/>
      <c r="L215" s="24"/>
      <c r="M215" s="24"/>
      <c r="N215" s="39"/>
    </row>
    <row r="216" spans="9:14" ht="15" hidden="1">
      <c r="I216" s="38" t="s">
        <v>210</v>
      </c>
      <c r="J216" s="9" t="s">
        <v>211</v>
      </c>
      <c r="K216" s="24"/>
      <c r="L216" s="24"/>
      <c r="M216" s="24"/>
      <c r="N216" s="39"/>
    </row>
    <row r="217" spans="9:14" ht="15" hidden="1">
      <c r="I217" s="38" t="s">
        <v>212</v>
      </c>
      <c r="J217" s="9" t="s">
        <v>213</v>
      </c>
      <c r="K217" s="24"/>
      <c r="L217" s="24"/>
      <c r="M217" s="24"/>
      <c r="N217" s="39"/>
    </row>
    <row r="218" spans="9:14" ht="15" hidden="1">
      <c r="I218" s="38" t="s">
        <v>214</v>
      </c>
      <c r="J218" s="9" t="s">
        <v>215</v>
      </c>
      <c r="K218" s="24"/>
      <c r="L218" s="24"/>
      <c r="M218" s="24"/>
      <c r="N218" s="39"/>
    </row>
    <row r="219" spans="9:14" ht="15" hidden="1">
      <c r="I219" s="38" t="s">
        <v>216</v>
      </c>
      <c r="J219" s="9" t="s">
        <v>217</v>
      </c>
      <c r="K219" s="24"/>
      <c r="L219" s="24"/>
      <c r="M219" s="24"/>
      <c r="N219" s="39"/>
    </row>
    <row r="220" spans="9:14" ht="15" hidden="1">
      <c r="I220" s="38" t="s">
        <v>218</v>
      </c>
      <c r="J220" s="9" t="s">
        <v>217</v>
      </c>
      <c r="K220" s="24"/>
      <c r="L220" s="24"/>
      <c r="M220" s="24"/>
      <c r="N220" s="39"/>
    </row>
    <row r="221" spans="9:14" ht="15" hidden="1">
      <c r="I221" s="38" t="s">
        <v>219</v>
      </c>
      <c r="J221" s="9" t="s">
        <v>220</v>
      </c>
      <c r="K221" s="24"/>
      <c r="L221" s="24"/>
      <c r="M221" s="24"/>
      <c r="N221" s="39"/>
    </row>
    <row r="222" spans="9:14" ht="15" hidden="1">
      <c r="I222" s="38" t="s">
        <v>221</v>
      </c>
      <c r="J222" s="9" t="s">
        <v>220</v>
      </c>
      <c r="K222" s="24"/>
      <c r="L222" s="24"/>
      <c r="M222" s="24"/>
      <c r="N222" s="39"/>
    </row>
    <row r="223" spans="9:14" ht="15" hidden="1">
      <c r="I223" s="38" t="s">
        <v>222</v>
      </c>
      <c r="J223" s="9" t="s">
        <v>223</v>
      </c>
      <c r="K223" s="24"/>
      <c r="L223" s="24"/>
      <c r="M223" s="24"/>
      <c r="N223" s="39"/>
    </row>
    <row r="224" spans="9:14" ht="15" hidden="1">
      <c r="I224" s="38" t="s">
        <v>224</v>
      </c>
      <c r="J224" s="9" t="s">
        <v>225</v>
      </c>
      <c r="K224" s="24"/>
      <c r="L224" s="24"/>
      <c r="M224" s="24"/>
      <c r="N224" s="39"/>
    </row>
    <row r="225" spans="9:14" ht="15" hidden="1">
      <c r="I225" s="38" t="s">
        <v>226</v>
      </c>
      <c r="J225" s="9" t="s">
        <v>225</v>
      </c>
      <c r="K225" s="24"/>
      <c r="L225" s="24"/>
      <c r="M225" s="24"/>
      <c r="N225" s="39"/>
    </row>
    <row r="226" spans="9:14" ht="15" hidden="1">
      <c r="I226" s="38" t="s">
        <v>227</v>
      </c>
      <c r="J226" s="9" t="s">
        <v>228</v>
      </c>
      <c r="K226" s="24"/>
      <c r="L226" s="24"/>
      <c r="M226" s="24"/>
      <c r="N226" s="39"/>
    </row>
    <row r="227" spans="9:14" ht="15" hidden="1">
      <c r="I227" s="38" t="s">
        <v>229</v>
      </c>
      <c r="J227" s="9" t="s">
        <v>228</v>
      </c>
      <c r="K227" s="24"/>
      <c r="L227" s="24"/>
      <c r="M227" s="24"/>
      <c r="N227" s="39"/>
    </row>
    <row r="228" spans="9:14" ht="15" hidden="1">
      <c r="I228" s="38" t="s">
        <v>230</v>
      </c>
      <c r="J228" s="9" t="s">
        <v>231</v>
      </c>
      <c r="K228" s="24"/>
      <c r="L228" s="24"/>
      <c r="M228" s="24"/>
      <c r="N228" s="39"/>
    </row>
    <row r="229" spans="9:14" ht="15" hidden="1">
      <c r="I229" s="38" t="s">
        <v>232</v>
      </c>
      <c r="J229" s="9" t="s">
        <v>233</v>
      </c>
      <c r="K229" s="24"/>
      <c r="L229" s="24"/>
      <c r="M229" s="24"/>
      <c r="N229" s="39"/>
    </row>
    <row r="230" spans="9:14" ht="15" hidden="1">
      <c r="I230" s="38" t="s">
        <v>234</v>
      </c>
      <c r="J230" s="9" t="s">
        <v>235</v>
      </c>
      <c r="K230" s="24"/>
      <c r="L230" s="24"/>
      <c r="M230" s="24"/>
      <c r="N230" s="39"/>
    </row>
    <row r="231" spans="9:14" ht="15" hidden="1">
      <c r="I231" s="38" t="s">
        <v>236</v>
      </c>
      <c r="J231" s="9" t="s">
        <v>235</v>
      </c>
      <c r="K231" s="24"/>
      <c r="L231" s="24"/>
      <c r="M231" s="24"/>
      <c r="N231" s="39"/>
    </row>
    <row r="232" spans="9:14" ht="15" hidden="1">
      <c r="I232" s="38" t="s">
        <v>237</v>
      </c>
      <c r="J232" s="9" t="s">
        <v>238</v>
      </c>
      <c r="K232" s="24"/>
      <c r="L232" s="24"/>
      <c r="M232" s="24"/>
      <c r="N232" s="39"/>
    </row>
    <row r="233" spans="9:14" ht="15" hidden="1">
      <c r="I233" s="38" t="s">
        <v>239</v>
      </c>
      <c r="J233" s="9" t="s">
        <v>238</v>
      </c>
      <c r="K233" s="24"/>
      <c r="L233" s="24"/>
      <c r="M233" s="24"/>
      <c r="N233" s="39"/>
    </row>
    <row r="234" spans="9:14" ht="15" hidden="1">
      <c r="I234" s="38" t="s">
        <v>240</v>
      </c>
      <c r="J234" s="9" t="s">
        <v>241</v>
      </c>
      <c r="K234" s="24"/>
      <c r="L234" s="24"/>
      <c r="M234" s="24"/>
      <c r="N234" s="39"/>
    </row>
    <row r="235" spans="9:14" ht="30" hidden="1">
      <c r="I235" s="38" t="s">
        <v>242</v>
      </c>
      <c r="J235" s="9" t="s">
        <v>243</v>
      </c>
      <c r="K235" s="24"/>
      <c r="L235" s="24"/>
      <c r="M235" s="24"/>
      <c r="N235" s="39"/>
    </row>
    <row r="236" spans="9:14" ht="30" hidden="1">
      <c r="I236" s="38" t="s">
        <v>244</v>
      </c>
      <c r="J236" s="9" t="s">
        <v>243</v>
      </c>
      <c r="K236" s="24"/>
      <c r="L236" s="24"/>
      <c r="M236" s="24"/>
      <c r="N236" s="39"/>
    </row>
    <row r="237" spans="9:14" ht="30" hidden="1">
      <c r="I237" s="38" t="s">
        <v>245</v>
      </c>
      <c r="J237" s="9" t="s">
        <v>246</v>
      </c>
      <c r="K237" s="24"/>
      <c r="L237" s="24"/>
      <c r="M237" s="24"/>
      <c r="N237" s="39"/>
    </row>
    <row r="238" spans="9:14" ht="30" hidden="1">
      <c r="I238" s="38" t="s">
        <v>247</v>
      </c>
      <c r="J238" s="9" t="s">
        <v>246</v>
      </c>
      <c r="K238" s="24"/>
      <c r="L238" s="24"/>
      <c r="M238" s="24"/>
      <c r="N238" s="39"/>
    </row>
    <row r="239" spans="9:14" ht="15" hidden="1">
      <c r="I239" s="38" t="s">
        <v>248</v>
      </c>
      <c r="J239" s="9" t="s">
        <v>249</v>
      </c>
      <c r="K239" s="24"/>
      <c r="L239" s="24"/>
      <c r="M239" s="24"/>
      <c r="N239" s="39"/>
    </row>
    <row r="240" spans="9:14" ht="15" hidden="1">
      <c r="I240" s="38" t="s">
        <v>250</v>
      </c>
      <c r="J240" s="9" t="s">
        <v>251</v>
      </c>
      <c r="K240" s="24"/>
      <c r="L240" s="24"/>
      <c r="M240" s="24"/>
      <c r="N240" s="39"/>
    </row>
    <row r="241" spans="9:14" ht="15" hidden="1">
      <c r="I241" s="38" t="s">
        <v>252</v>
      </c>
      <c r="J241" s="9" t="s">
        <v>251</v>
      </c>
      <c r="K241" s="24"/>
      <c r="L241" s="24"/>
      <c r="M241" s="24"/>
      <c r="N241" s="39"/>
    </row>
    <row r="242" spans="9:14" ht="15" hidden="1">
      <c r="I242" s="38" t="s">
        <v>253</v>
      </c>
      <c r="J242" s="9" t="s">
        <v>254</v>
      </c>
      <c r="K242" s="24"/>
      <c r="L242" s="24"/>
      <c r="M242" s="24"/>
      <c r="N242" s="39"/>
    </row>
    <row r="243" spans="9:14" ht="15" hidden="1">
      <c r="I243" s="38" t="s">
        <v>255</v>
      </c>
      <c r="J243" s="9" t="s">
        <v>254</v>
      </c>
      <c r="K243" s="24"/>
      <c r="L243" s="24"/>
      <c r="M243" s="24"/>
      <c r="N243" s="39"/>
    </row>
    <row r="244" spans="9:14" ht="15" hidden="1">
      <c r="I244" s="38" t="s">
        <v>256</v>
      </c>
      <c r="J244" s="9" t="s">
        <v>257</v>
      </c>
      <c r="K244" s="24"/>
      <c r="L244" s="24"/>
      <c r="M244" s="24"/>
      <c r="N244" s="39"/>
    </row>
    <row r="245" spans="9:14" ht="30" hidden="1">
      <c r="I245" s="38" t="s">
        <v>258</v>
      </c>
      <c r="J245" s="9" t="s">
        <v>259</v>
      </c>
      <c r="K245" s="24"/>
      <c r="L245" s="24"/>
      <c r="M245" s="24"/>
      <c r="N245" s="39"/>
    </row>
    <row r="246" spans="9:14" ht="30" hidden="1">
      <c r="I246" s="38" t="s">
        <v>260</v>
      </c>
      <c r="J246" s="9" t="s">
        <v>261</v>
      </c>
      <c r="K246" s="24"/>
      <c r="L246" s="24"/>
      <c r="M246" s="24"/>
      <c r="N246" s="39"/>
    </row>
    <row r="247" spans="9:14" ht="30" hidden="1">
      <c r="I247" s="38" t="s">
        <v>262</v>
      </c>
      <c r="J247" s="9" t="s">
        <v>261</v>
      </c>
      <c r="K247" s="24"/>
      <c r="L247" s="24"/>
      <c r="M247" s="24"/>
      <c r="N247" s="39"/>
    </row>
    <row r="248" spans="9:14" ht="30" hidden="1">
      <c r="I248" s="38" t="s">
        <v>263</v>
      </c>
      <c r="J248" s="9" t="s">
        <v>264</v>
      </c>
      <c r="K248" s="24"/>
      <c r="L248" s="24"/>
      <c r="M248" s="24"/>
      <c r="N248" s="39"/>
    </row>
    <row r="249" spans="9:14" ht="30" hidden="1">
      <c r="I249" s="38" t="s">
        <v>265</v>
      </c>
      <c r="J249" s="9" t="s">
        <v>264</v>
      </c>
      <c r="K249" s="24"/>
      <c r="L249" s="24"/>
      <c r="M249" s="24"/>
      <c r="N249" s="39"/>
    </row>
    <row r="250" spans="9:14" ht="15" hidden="1">
      <c r="I250" s="38" t="s">
        <v>266</v>
      </c>
      <c r="J250" s="9" t="s">
        <v>267</v>
      </c>
      <c r="K250" s="24"/>
      <c r="L250" s="24"/>
      <c r="M250" s="24"/>
      <c r="N250" s="39"/>
    </row>
    <row r="251" spans="9:14" ht="15" hidden="1">
      <c r="I251" s="38" t="s">
        <v>268</v>
      </c>
      <c r="J251" s="9" t="s">
        <v>269</v>
      </c>
      <c r="K251" s="24"/>
      <c r="L251" s="24"/>
      <c r="M251" s="24"/>
      <c r="N251" s="39"/>
    </row>
    <row r="252" spans="9:14" ht="15" hidden="1">
      <c r="I252" s="38" t="s">
        <v>270</v>
      </c>
      <c r="J252" s="9" t="s">
        <v>269</v>
      </c>
      <c r="K252" s="24"/>
      <c r="L252" s="24"/>
      <c r="M252" s="24"/>
      <c r="N252" s="39"/>
    </row>
    <row r="253" spans="9:14" ht="15" hidden="1">
      <c r="I253" s="38" t="s">
        <v>271</v>
      </c>
      <c r="J253" s="9" t="s">
        <v>272</v>
      </c>
      <c r="K253" s="24"/>
      <c r="L253" s="24"/>
      <c r="M253" s="24"/>
      <c r="N253" s="39"/>
    </row>
    <row r="254" spans="9:14" ht="15" hidden="1">
      <c r="I254" s="38" t="s">
        <v>273</v>
      </c>
      <c r="J254" s="9" t="s">
        <v>272</v>
      </c>
      <c r="K254" s="24"/>
      <c r="L254" s="24"/>
      <c r="M254" s="24"/>
      <c r="N254" s="39"/>
    </row>
    <row r="255" spans="9:14" ht="15" hidden="1">
      <c r="I255" s="38" t="s">
        <v>274</v>
      </c>
      <c r="J255" s="9" t="s">
        <v>275</v>
      </c>
      <c r="K255" s="24"/>
      <c r="L255" s="24"/>
      <c r="M255" s="24"/>
      <c r="N255" s="39"/>
    </row>
    <row r="256" spans="9:14" ht="30" hidden="1">
      <c r="I256" s="38" t="s">
        <v>276</v>
      </c>
      <c r="J256" s="9" t="s">
        <v>277</v>
      </c>
      <c r="K256" s="24"/>
      <c r="L256" s="24"/>
      <c r="M256" s="24"/>
      <c r="N256" s="39"/>
    </row>
    <row r="257" spans="9:14" ht="30" hidden="1">
      <c r="I257" s="38" t="s">
        <v>278</v>
      </c>
      <c r="J257" s="9" t="s">
        <v>279</v>
      </c>
      <c r="K257" s="24"/>
      <c r="L257" s="24"/>
      <c r="M257" s="24"/>
      <c r="N257" s="39"/>
    </row>
    <row r="258" spans="9:14" ht="30" hidden="1">
      <c r="I258" s="38" t="s">
        <v>280</v>
      </c>
      <c r="J258" s="9" t="s">
        <v>279</v>
      </c>
      <c r="K258" s="24"/>
      <c r="L258" s="24"/>
      <c r="M258" s="24"/>
      <c r="N258" s="39"/>
    </row>
    <row r="259" spans="9:14" ht="30" hidden="1">
      <c r="I259" s="38" t="s">
        <v>281</v>
      </c>
      <c r="J259" s="9" t="s">
        <v>282</v>
      </c>
      <c r="K259" s="24"/>
      <c r="L259" s="24"/>
      <c r="M259" s="24"/>
      <c r="N259" s="39"/>
    </row>
    <row r="260" spans="9:14" ht="30" hidden="1">
      <c r="I260" s="38" t="s">
        <v>283</v>
      </c>
      <c r="J260" s="9" t="s">
        <v>282</v>
      </c>
      <c r="K260" s="24"/>
      <c r="L260" s="24"/>
      <c r="M260" s="24"/>
      <c r="N260" s="39"/>
    </row>
    <row r="261" spans="9:14" ht="15" hidden="1">
      <c r="I261" s="38" t="s">
        <v>284</v>
      </c>
      <c r="J261" s="9" t="s">
        <v>285</v>
      </c>
      <c r="K261" s="24"/>
      <c r="L261" s="24"/>
      <c r="M261" s="24"/>
      <c r="N261" s="39"/>
    </row>
    <row r="262" spans="9:14" ht="30" hidden="1">
      <c r="I262" s="38" t="s">
        <v>286</v>
      </c>
      <c r="J262" s="9" t="s">
        <v>287</v>
      </c>
      <c r="K262" s="24"/>
      <c r="L262" s="24"/>
      <c r="M262" s="24"/>
      <c r="N262" s="39"/>
    </row>
    <row r="263" spans="9:14" ht="30" hidden="1">
      <c r="I263" s="38" t="s">
        <v>288</v>
      </c>
      <c r="J263" s="9" t="s">
        <v>287</v>
      </c>
      <c r="K263" s="24"/>
      <c r="L263" s="24"/>
      <c r="M263" s="24"/>
      <c r="N263" s="39"/>
    </row>
    <row r="264" spans="9:14" ht="30" hidden="1">
      <c r="I264" s="38" t="s">
        <v>289</v>
      </c>
      <c r="J264" s="9" t="s">
        <v>290</v>
      </c>
      <c r="K264" s="24"/>
      <c r="L264" s="24"/>
      <c r="M264" s="24"/>
      <c r="N264" s="39"/>
    </row>
    <row r="265" spans="9:14" ht="30" hidden="1">
      <c r="I265" s="38" t="s">
        <v>291</v>
      </c>
      <c r="J265" s="9" t="s">
        <v>290</v>
      </c>
      <c r="K265" s="24"/>
      <c r="L265" s="24"/>
      <c r="M265" s="24"/>
      <c r="N265" s="39"/>
    </row>
    <row r="266" spans="9:14" ht="15" hidden="1">
      <c r="I266" s="38" t="s">
        <v>292</v>
      </c>
      <c r="J266" s="9" t="s">
        <v>293</v>
      </c>
      <c r="K266" s="24"/>
      <c r="L266" s="24"/>
      <c r="M266" s="24"/>
      <c r="N266" s="39"/>
    </row>
    <row r="267" spans="9:14" ht="30" hidden="1">
      <c r="I267" s="38" t="s">
        <v>294</v>
      </c>
      <c r="J267" s="9" t="s">
        <v>295</v>
      </c>
      <c r="K267" s="24"/>
      <c r="L267" s="24"/>
      <c r="M267" s="24"/>
      <c r="N267" s="39"/>
    </row>
    <row r="268" spans="9:14" ht="30" hidden="1">
      <c r="I268" s="38" t="s">
        <v>296</v>
      </c>
      <c r="J268" s="9" t="s">
        <v>295</v>
      </c>
      <c r="K268" s="24"/>
      <c r="L268" s="24"/>
      <c r="M268" s="24"/>
      <c r="N268" s="39"/>
    </row>
    <row r="269" spans="9:14" ht="30" hidden="1">
      <c r="I269" s="38" t="s">
        <v>297</v>
      </c>
      <c r="J269" s="9" t="s">
        <v>298</v>
      </c>
      <c r="K269" s="24"/>
      <c r="L269" s="24"/>
      <c r="M269" s="24"/>
      <c r="N269" s="39"/>
    </row>
    <row r="270" spans="9:14" ht="30" hidden="1">
      <c r="I270" s="38" t="s">
        <v>299</v>
      </c>
      <c r="J270" s="9" t="s">
        <v>298</v>
      </c>
      <c r="K270" s="24"/>
      <c r="L270" s="24"/>
      <c r="M270" s="24"/>
      <c r="N270" s="39"/>
    </row>
    <row r="271" spans="9:14" ht="15" hidden="1">
      <c r="I271" s="38" t="s">
        <v>300</v>
      </c>
      <c r="J271" s="9" t="s">
        <v>301</v>
      </c>
      <c r="K271" s="24"/>
      <c r="L271" s="24"/>
      <c r="M271" s="24"/>
      <c r="N271" s="39"/>
    </row>
    <row r="272" spans="9:14" ht="15" hidden="1">
      <c r="I272" s="38" t="s">
        <v>302</v>
      </c>
      <c r="J272" s="9" t="s">
        <v>303</v>
      </c>
      <c r="K272" s="24"/>
      <c r="L272" s="24"/>
      <c r="M272" s="24"/>
      <c r="N272" s="39"/>
    </row>
    <row r="273" spans="9:14" ht="15" hidden="1">
      <c r="I273" s="38" t="s">
        <v>304</v>
      </c>
      <c r="J273" s="9" t="s">
        <v>303</v>
      </c>
      <c r="K273" s="24"/>
      <c r="L273" s="24"/>
      <c r="M273" s="24"/>
      <c r="N273" s="39"/>
    </row>
    <row r="274" spans="9:14" ht="15" hidden="1">
      <c r="I274" s="38" t="s">
        <v>305</v>
      </c>
      <c r="J274" s="9" t="s">
        <v>306</v>
      </c>
      <c r="K274" s="24"/>
      <c r="L274" s="24"/>
      <c r="M274" s="24"/>
      <c r="N274" s="39"/>
    </row>
    <row r="275" spans="9:14" ht="15" hidden="1">
      <c r="I275" s="38" t="s">
        <v>307</v>
      </c>
      <c r="J275" s="9" t="s">
        <v>306</v>
      </c>
      <c r="K275" s="24"/>
      <c r="L275" s="24"/>
      <c r="M275" s="24"/>
      <c r="N275" s="39"/>
    </row>
    <row r="276" spans="9:14" ht="15" hidden="1">
      <c r="I276" s="38" t="s">
        <v>308</v>
      </c>
      <c r="J276" s="9" t="s">
        <v>309</v>
      </c>
      <c r="K276" s="24"/>
      <c r="L276" s="24"/>
      <c r="M276" s="24"/>
      <c r="N276" s="39"/>
    </row>
    <row r="277" spans="9:14" ht="15" hidden="1">
      <c r="I277" s="38" t="s">
        <v>310</v>
      </c>
      <c r="J277" s="9" t="s">
        <v>309</v>
      </c>
      <c r="K277" s="24"/>
      <c r="L277" s="24"/>
      <c r="M277" s="24"/>
      <c r="N277" s="39"/>
    </row>
    <row r="278" spans="9:14" ht="15" hidden="1">
      <c r="I278" s="234" t="s">
        <v>311</v>
      </c>
      <c r="J278" s="235" t="s">
        <v>312</v>
      </c>
      <c r="K278" s="21"/>
      <c r="L278" s="21"/>
      <c r="M278" s="21"/>
      <c r="N278" s="40"/>
    </row>
    <row r="279" spans="9:14" ht="15" hidden="1">
      <c r="I279" s="38" t="s">
        <v>313</v>
      </c>
      <c r="J279" s="9" t="s">
        <v>312</v>
      </c>
      <c r="K279" s="24"/>
      <c r="L279" s="24"/>
      <c r="M279" s="24"/>
      <c r="N279" s="39"/>
    </row>
    <row r="280" spans="9:14" ht="15" hidden="1">
      <c r="I280" s="38" t="s">
        <v>314</v>
      </c>
      <c r="J280" s="9" t="s">
        <v>315</v>
      </c>
      <c r="K280" s="24"/>
      <c r="L280" s="24"/>
      <c r="M280" s="24"/>
      <c r="N280" s="39"/>
    </row>
    <row r="281" spans="9:14" ht="15" hidden="1">
      <c r="I281" s="38" t="s">
        <v>316</v>
      </c>
      <c r="J281" s="9" t="s">
        <v>315</v>
      </c>
      <c r="K281" s="24"/>
      <c r="L281" s="24"/>
      <c r="M281" s="24"/>
      <c r="N281" s="39"/>
    </row>
    <row r="282" spans="9:14" ht="15" hidden="1">
      <c r="I282" s="38" t="s">
        <v>317</v>
      </c>
      <c r="J282" s="9" t="s">
        <v>318</v>
      </c>
      <c r="K282" s="24"/>
      <c r="L282" s="24"/>
      <c r="M282" s="24"/>
      <c r="N282" s="39"/>
    </row>
    <row r="283" spans="9:14" ht="15" hidden="1">
      <c r="I283" s="38" t="s">
        <v>319</v>
      </c>
      <c r="J283" s="9" t="s">
        <v>318</v>
      </c>
      <c r="K283" s="24"/>
      <c r="L283" s="24"/>
      <c r="M283" s="24"/>
      <c r="N283" s="39"/>
    </row>
    <row r="284" spans="9:14" ht="15" hidden="1">
      <c r="I284" s="38" t="s">
        <v>320</v>
      </c>
      <c r="J284" s="9" t="s">
        <v>321</v>
      </c>
      <c r="K284" s="24"/>
      <c r="L284" s="24"/>
      <c r="M284" s="24"/>
      <c r="N284" s="39"/>
    </row>
    <row r="285" spans="9:14" ht="15" hidden="1">
      <c r="I285" s="234" t="s">
        <v>322</v>
      </c>
      <c r="J285" s="235" t="s">
        <v>323</v>
      </c>
      <c r="K285" s="21"/>
      <c r="L285" s="21"/>
      <c r="M285" s="21"/>
      <c r="N285" s="40"/>
    </row>
    <row r="286" spans="9:14" ht="15" hidden="1">
      <c r="I286" s="38" t="s">
        <v>324</v>
      </c>
      <c r="J286" s="9" t="s">
        <v>325</v>
      </c>
      <c r="K286" s="24"/>
      <c r="L286" s="24"/>
      <c r="M286" s="24"/>
      <c r="N286" s="39"/>
    </row>
    <row r="287" spans="9:14" ht="30" hidden="1">
      <c r="I287" s="38" t="s">
        <v>326</v>
      </c>
      <c r="J287" s="9" t="s">
        <v>327</v>
      </c>
      <c r="K287" s="24"/>
      <c r="L287" s="24"/>
      <c r="M287" s="24"/>
      <c r="N287" s="39"/>
    </row>
    <row r="288" spans="9:14" ht="30" hidden="1">
      <c r="I288" s="38" t="s">
        <v>328</v>
      </c>
      <c r="J288" s="9" t="s">
        <v>327</v>
      </c>
      <c r="K288" s="24"/>
      <c r="L288" s="24"/>
      <c r="M288" s="24"/>
      <c r="N288" s="39"/>
    </row>
    <row r="289" spans="9:14" ht="30" hidden="1">
      <c r="I289" s="38" t="s">
        <v>329</v>
      </c>
      <c r="J289" s="9" t="s">
        <v>330</v>
      </c>
      <c r="K289" s="24"/>
      <c r="L289" s="24"/>
      <c r="M289" s="24"/>
      <c r="N289" s="39"/>
    </row>
    <row r="290" spans="9:14" ht="30" hidden="1">
      <c r="I290" s="38" t="s">
        <v>331</v>
      </c>
      <c r="J290" s="9" t="s">
        <v>330</v>
      </c>
      <c r="K290" s="24"/>
      <c r="L290" s="24"/>
      <c r="M290" s="24"/>
      <c r="N290" s="39"/>
    </row>
    <row r="291" spans="9:14" ht="15" hidden="1">
      <c r="I291" s="38" t="s">
        <v>332</v>
      </c>
      <c r="J291" s="9" t="s">
        <v>333</v>
      </c>
      <c r="K291" s="24"/>
      <c r="L291" s="24"/>
      <c r="M291" s="24"/>
      <c r="N291" s="39"/>
    </row>
    <row r="292" spans="9:14" ht="30" hidden="1">
      <c r="I292" s="38" t="s">
        <v>334</v>
      </c>
      <c r="J292" s="9" t="s">
        <v>335</v>
      </c>
      <c r="K292" s="24"/>
      <c r="L292" s="24"/>
      <c r="M292" s="24"/>
      <c r="N292" s="39"/>
    </row>
    <row r="293" spans="9:14" ht="30" hidden="1">
      <c r="I293" s="38" t="s">
        <v>336</v>
      </c>
      <c r="J293" s="9" t="s">
        <v>335</v>
      </c>
      <c r="K293" s="24"/>
      <c r="L293" s="24"/>
      <c r="M293" s="24"/>
      <c r="N293" s="39"/>
    </row>
    <row r="294" spans="9:14" ht="30" hidden="1">
      <c r="I294" s="38" t="s">
        <v>337</v>
      </c>
      <c r="J294" s="9" t="s">
        <v>338</v>
      </c>
      <c r="K294" s="24"/>
      <c r="L294" s="24"/>
      <c r="M294" s="24"/>
      <c r="N294" s="39"/>
    </row>
    <row r="295" spans="9:14" ht="30" hidden="1">
      <c r="I295" s="38" t="s">
        <v>339</v>
      </c>
      <c r="J295" s="9" t="s">
        <v>338</v>
      </c>
      <c r="K295" s="24"/>
      <c r="L295" s="24"/>
      <c r="M295" s="24"/>
      <c r="N295" s="39"/>
    </row>
    <row r="296" spans="9:14" ht="30" hidden="1">
      <c r="I296" s="38" t="s">
        <v>340</v>
      </c>
      <c r="J296" s="9" t="s">
        <v>341</v>
      </c>
      <c r="K296" s="24"/>
      <c r="L296" s="24"/>
      <c r="M296" s="24"/>
      <c r="N296" s="39"/>
    </row>
    <row r="297" spans="9:14" ht="30" hidden="1">
      <c r="I297" s="38" t="s">
        <v>342</v>
      </c>
      <c r="J297" s="9" t="s">
        <v>343</v>
      </c>
      <c r="K297" s="24"/>
      <c r="L297" s="24"/>
      <c r="M297" s="24"/>
      <c r="N297" s="39"/>
    </row>
    <row r="298" spans="9:14" ht="30" hidden="1">
      <c r="I298" s="38" t="s">
        <v>344</v>
      </c>
      <c r="J298" s="9" t="s">
        <v>345</v>
      </c>
      <c r="K298" s="24"/>
      <c r="L298" s="24"/>
      <c r="M298" s="24"/>
      <c r="N298" s="39"/>
    </row>
    <row r="299" spans="9:14" ht="30" hidden="1">
      <c r="I299" s="38" t="s">
        <v>346</v>
      </c>
      <c r="J299" s="9" t="s">
        <v>345</v>
      </c>
      <c r="K299" s="24"/>
      <c r="L299" s="24"/>
      <c r="M299" s="24"/>
      <c r="N299" s="39"/>
    </row>
    <row r="300" spans="9:14" ht="30" hidden="1">
      <c r="I300" s="38" t="s">
        <v>347</v>
      </c>
      <c r="J300" s="9" t="s">
        <v>348</v>
      </c>
      <c r="K300" s="24"/>
      <c r="L300" s="24"/>
      <c r="M300" s="24"/>
      <c r="N300" s="39"/>
    </row>
    <row r="301" spans="9:14" ht="30" hidden="1">
      <c r="I301" s="38" t="s">
        <v>349</v>
      </c>
      <c r="J301" s="9" t="s">
        <v>348</v>
      </c>
      <c r="K301" s="24"/>
      <c r="L301" s="24"/>
      <c r="M301" s="24"/>
      <c r="N301" s="39"/>
    </row>
    <row r="302" spans="9:14" ht="15" hidden="1">
      <c r="I302" s="38" t="s">
        <v>350</v>
      </c>
      <c r="J302" s="9" t="s">
        <v>351</v>
      </c>
      <c r="K302" s="24"/>
      <c r="L302" s="24"/>
      <c r="M302" s="24"/>
      <c r="N302" s="39"/>
    </row>
    <row r="303" spans="9:14" ht="15" hidden="1">
      <c r="I303" s="38" t="s">
        <v>352</v>
      </c>
      <c r="J303" s="9" t="s">
        <v>353</v>
      </c>
      <c r="K303" s="24"/>
      <c r="L303" s="24"/>
      <c r="M303" s="24"/>
      <c r="N303" s="39"/>
    </row>
    <row r="304" spans="9:14" ht="15" hidden="1">
      <c r="I304" s="38" t="s">
        <v>354</v>
      </c>
      <c r="J304" s="9" t="s">
        <v>353</v>
      </c>
      <c r="K304" s="24"/>
      <c r="L304" s="24"/>
      <c r="M304" s="24"/>
      <c r="N304" s="39"/>
    </row>
    <row r="305" spans="9:14" ht="15" hidden="1">
      <c r="I305" s="38" t="s">
        <v>355</v>
      </c>
      <c r="J305" s="9" t="s">
        <v>356</v>
      </c>
      <c r="K305" s="24"/>
      <c r="L305" s="24"/>
      <c r="M305" s="24"/>
      <c r="N305" s="39"/>
    </row>
    <row r="306" spans="9:14" ht="15" hidden="1">
      <c r="I306" s="38" t="s">
        <v>357</v>
      </c>
      <c r="J306" s="9" t="s">
        <v>356</v>
      </c>
      <c r="K306" s="24"/>
      <c r="L306" s="24"/>
      <c r="M306" s="24"/>
      <c r="N306" s="39"/>
    </row>
    <row r="307" spans="9:14" ht="30" hidden="1">
      <c r="I307" s="38" t="s">
        <v>358</v>
      </c>
      <c r="J307" s="9" t="s">
        <v>359</v>
      </c>
      <c r="K307" s="24"/>
      <c r="L307" s="24"/>
      <c r="M307" s="24"/>
      <c r="N307" s="39"/>
    </row>
    <row r="308" spans="9:14" ht="30" hidden="1">
      <c r="I308" s="38" t="s">
        <v>360</v>
      </c>
      <c r="J308" s="9" t="s">
        <v>361</v>
      </c>
      <c r="K308" s="24"/>
      <c r="L308" s="24"/>
      <c r="M308" s="24"/>
      <c r="N308" s="39"/>
    </row>
    <row r="309" spans="9:14" ht="30" hidden="1">
      <c r="I309" s="38" t="s">
        <v>362</v>
      </c>
      <c r="J309" s="9" t="s">
        <v>363</v>
      </c>
      <c r="K309" s="24"/>
      <c r="L309" s="24"/>
      <c r="M309" s="24"/>
      <c r="N309" s="39"/>
    </row>
    <row r="310" spans="9:14" ht="30" hidden="1">
      <c r="I310" s="38" t="s">
        <v>364</v>
      </c>
      <c r="J310" s="9" t="s">
        <v>363</v>
      </c>
      <c r="K310" s="24"/>
      <c r="L310" s="24"/>
      <c r="M310" s="24"/>
      <c r="N310" s="39"/>
    </row>
    <row r="311" spans="9:14" ht="30" hidden="1">
      <c r="I311" s="38" t="s">
        <v>365</v>
      </c>
      <c r="J311" s="9" t="s">
        <v>366</v>
      </c>
      <c r="K311" s="24"/>
      <c r="L311" s="24"/>
      <c r="M311" s="24"/>
      <c r="N311" s="39"/>
    </row>
    <row r="312" spans="9:14" ht="30" hidden="1">
      <c r="I312" s="38" t="s">
        <v>367</v>
      </c>
      <c r="J312" s="9" t="s">
        <v>366</v>
      </c>
      <c r="K312" s="24"/>
      <c r="L312" s="24"/>
      <c r="M312" s="24"/>
      <c r="N312" s="39"/>
    </row>
    <row r="313" spans="9:14" ht="30" hidden="1">
      <c r="I313" s="38" t="s">
        <v>368</v>
      </c>
      <c r="J313" s="9" t="s">
        <v>369</v>
      </c>
      <c r="K313" s="24"/>
      <c r="L313" s="24"/>
      <c r="M313" s="24"/>
      <c r="N313" s="39"/>
    </row>
    <row r="314" spans="9:14" ht="30" hidden="1">
      <c r="I314" s="38" t="s">
        <v>370</v>
      </c>
      <c r="J314" s="9" t="s">
        <v>371</v>
      </c>
      <c r="K314" s="24"/>
      <c r="L314" s="24"/>
      <c r="M314" s="24"/>
      <c r="N314" s="39"/>
    </row>
    <row r="315" spans="9:14" ht="30" hidden="1">
      <c r="I315" s="38" t="s">
        <v>372</v>
      </c>
      <c r="J315" s="9" t="s">
        <v>371</v>
      </c>
      <c r="K315" s="24"/>
      <c r="L315" s="24"/>
      <c r="M315" s="24"/>
      <c r="N315" s="39"/>
    </row>
    <row r="316" spans="9:14" ht="30" hidden="1">
      <c r="I316" s="38" t="s">
        <v>373</v>
      </c>
      <c r="J316" s="9" t="s">
        <v>374</v>
      </c>
      <c r="K316" s="24"/>
      <c r="L316" s="24"/>
      <c r="M316" s="24"/>
      <c r="N316" s="39"/>
    </row>
    <row r="317" spans="9:14" ht="30" hidden="1">
      <c r="I317" s="38" t="s">
        <v>375</v>
      </c>
      <c r="J317" s="9" t="s">
        <v>374</v>
      </c>
      <c r="K317" s="24"/>
      <c r="L317" s="24"/>
      <c r="M317" s="24"/>
      <c r="N317" s="39"/>
    </row>
    <row r="318" spans="9:14" ht="30" hidden="1">
      <c r="I318" s="38" t="s">
        <v>376</v>
      </c>
      <c r="J318" s="9" t="s">
        <v>377</v>
      </c>
      <c r="K318" s="24"/>
      <c r="L318" s="24"/>
      <c r="M318" s="24"/>
      <c r="N318" s="39"/>
    </row>
    <row r="319" spans="9:14" ht="30" hidden="1">
      <c r="I319" s="38" t="s">
        <v>378</v>
      </c>
      <c r="J319" s="9" t="s">
        <v>379</v>
      </c>
      <c r="K319" s="24"/>
      <c r="L319" s="24"/>
      <c r="M319" s="24"/>
      <c r="N319" s="39"/>
    </row>
    <row r="320" spans="9:14" ht="30" hidden="1">
      <c r="I320" s="38" t="s">
        <v>380</v>
      </c>
      <c r="J320" s="9" t="s">
        <v>379</v>
      </c>
      <c r="K320" s="24"/>
      <c r="L320" s="24"/>
      <c r="M320" s="24"/>
      <c r="N320" s="39"/>
    </row>
    <row r="321" spans="9:14" ht="30" hidden="1">
      <c r="I321" s="38" t="s">
        <v>381</v>
      </c>
      <c r="J321" s="9" t="s">
        <v>382</v>
      </c>
      <c r="K321" s="24"/>
      <c r="L321" s="24"/>
      <c r="M321" s="24"/>
      <c r="N321" s="39"/>
    </row>
    <row r="322" spans="9:14" ht="30" hidden="1">
      <c r="I322" s="38" t="s">
        <v>383</v>
      </c>
      <c r="J322" s="9" t="s">
        <v>382</v>
      </c>
      <c r="K322" s="24"/>
      <c r="L322" s="24"/>
      <c r="M322" s="24"/>
      <c r="N322" s="39"/>
    </row>
    <row r="323" spans="9:14" ht="15" hidden="1">
      <c r="I323" s="38" t="s">
        <v>384</v>
      </c>
      <c r="J323" s="9" t="s">
        <v>385</v>
      </c>
      <c r="K323" s="24"/>
      <c r="L323" s="24"/>
      <c r="M323" s="24"/>
      <c r="N323" s="39"/>
    </row>
    <row r="324" spans="9:14" ht="15" hidden="1">
      <c r="I324" s="234" t="s">
        <v>386</v>
      </c>
      <c r="J324" s="235" t="s">
        <v>387</v>
      </c>
      <c r="K324" s="21"/>
      <c r="L324" s="21"/>
      <c r="M324" s="21"/>
      <c r="N324" s="40"/>
    </row>
    <row r="325" spans="9:14" ht="15" hidden="1">
      <c r="I325" s="234" t="s">
        <v>388</v>
      </c>
      <c r="J325" s="235" t="s">
        <v>387</v>
      </c>
      <c r="K325" s="21"/>
      <c r="L325" s="21"/>
      <c r="M325" s="21"/>
      <c r="N325" s="40"/>
    </row>
    <row r="326" spans="9:14" ht="15" hidden="1">
      <c r="I326" s="234" t="s">
        <v>389</v>
      </c>
      <c r="J326" s="235" t="s">
        <v>390</v>
      </c>
      <c r="K326" s="21"/>
      <c r="L326" s="21"/>
      <c r="M326" s="21"/>
      <c r="N326" s="40"/>
    </row>
    <row r="327" spans="9:14" ht="15" hidden="1">
      <c r="I327" s="234" t="s">
        <v>391</v>
      </c>
      <c r="J327" s="235" t="s">
        <v>390</v>
      </c>
      <c r="K327" s="21"/>
      <c r="L327" s="21"/>
      <c r="M327" s="21"/>
      <c r="N327" s="40"/>
    </row>
    <row r="328" spans="9:14" ht="15" hidden="1">
      <c r="I328" s="234" t="s">
        <v>392</v>
      </c>
      <c r="J328" s="235" t="s">
        <v>393</v>
      </c>
      <c r="K328" s="21"/>
      <c r="L328" s="21"/>
      <c r="M328" s="21"/>
      <c r="N328" s="40"/>
    </row>
    <row r="329" spans="9:14" ht="15" hidden="1">
      <c r="I329" s="234" t="s">
        <v>394</v>
      </c>
      <c r="J329" s="235" t="s">
        <v>393</v>
      </c>
      <c r="K329" s="21"/>
      <c r="L329" s="21"/>
      <c r="M329" s="21"/>
      <c r="N329" s="40"/>
    </row>
    <row r="330" spans="9:14" ht="15" hidden="1">
      <c r="I330" s="234" t="s">
        <v>395</v>
      </c>
      <c r="J330" s="235" t="s">
        <v>396</v>
      </c>
      <c r="K330" s="21"/>
      <c r="L330" s="21"/>
      <c r="M330" s="21"/>
      <c r="N330" s="40"/>
    </row>
    <row r="331" spans="9:14" ht="15" hidden="1">
      <c r="I331" s="38" t="s">
        <v>397</v>
      </c>
      <c r="J331" s="9" t="s">
        <v>396</v>
      </c>
      <c r="K331" s="24"/>
      <c r="L331" s="24"/>
      <c r="M331" s="24"/>
      <c r="N331" s="39"/>
    </row>
    <row r="332" spans="9:14" ht="15" hidden="1">
      <c r="I332" s="38" t="s">
        <v>398</v>
      </c>
      <c r="J332" s="9" t="s">
        <v>399</v>
      </c>
      <c r="K332" s="24"/>
      <c r="L332" s="24"/>
      <c r="M332" s="24"/>
      <c r="N332" s="39"/>
    </row>
    <row r="333" spans="9:14" ht="15" hidden="1">
      <c r="I333" s="38" t="s">
        <v>400</v>
      </c>
      <c r="J333" s="9" t="s">
        <v>399</v>
      </c>
      <c r="K333" s="24"/>
      <c r="L333" s="24"/>
      <c r="M333" s="24"/>
      <c r="N333" s="39"/>
    </row>
    <row r="334" spans="9:14" ht="15" hidden="1">
      <c r="I334" s="38" t="s">
        <v>401</v>
      </c>
      <c r="J334" s="9" t="s">
        <v>402</v>
      </c>
      <c r="K334" s="24"/>
      <c r="L334" s="24"/>
      <c r="M334" s="24"/>
      <c r="N334" s="39"/>
    </row>
    <row r="335" spans="9:14" ht="15" hidden="1">
      <c r="I335" s="38" t="s">
        <v>403</v>
      </c>
      <c r="J335" s="9" t="s">
        <v>402</v>
      </c>
      <c r="K335" s="24"/>
      <c r="L335" s="24"/>
      <c r="M335" s="24"/>
      <c r="N335" s="39"/>
    </row>
    <row r="336" spans="9:14" ht="15" hidden="1">
      <c r="I336" s="38" t="s">
        <v>404</v>
      </c>
      <c r="J336" s="9" t="s">
        <v>405</v>
      </c>
      <c r="K336" s="24"/>
      <c r="L336" s="24"/>
      <c r="M336" s="24"/>
      <c r="N336" s="39"/>
    </row>
    <row r="337" spans="9:14" ht="15" hidden="1">
      <c r="I337" s="38" t="s">
        <v>406</v>
      </c>
      <c r="J337" s="9" t="s">
        <v>407</v>
      </c>
      <c r="K337" s="24"/>
      <c r="L337" s="24"/>
      <c r="M337" s="24"/>
      <c r="N337" s="39"/>
    </row>
    <row r="338" spans="9:14" ht="15" hidden="1">
      <c r="I338" s="38" t="s">
        <v>408</v>
      </c>
      <c r="J338" s="9" t="s">
        <v>409</v>
      </c>
      <c r="K338" s="24"/>
      <c r="L338" s="24"/>
      <c r="M338" s="24"/>
      <c r="N338" s="39"/>
    </row>
    <row r="339" spans="9:14" ht="15" hidden="1">
      <c r="I339" s="38" t="s">
        <v>410</v>
      </c>
      <c r="J339" s="9" t="s">
        <v>409</v>
      </c>
      <c r="K339" s="24"/>
      <c r="L339" s="24"/>
      <c r="M339" s="24"/>
      <c r="N339" s="39"/>
    </row>
    <row r="340" spans="9:14" ht="15" hidden="1">
      <c r="I340" s="38" t="s">
        <v>411</v>
      </c>
      <c r="J340" s="9" t="s">
        <v>409</v>
      </c>
      <c r="K340" s="24"/>
      <c r="L340" s="24"/>
      <c r="M340" s="24"/>
      <c r="N340" s="39"/>
    </row>
    <row r="341" spans="9:14" ht="15" hidden="1">
      <c r="I341" s="38" t="s">
        <v>412</v>
      </c>
      <c r="J341" s="9" t="s">
        <v>413</v>
      </c>
      <c r="K341" s="24"/>
      <c r="L341" s="24"/>
      <c r="M341" s="24"/>
      <c r="N341" s="39"/>
    </row>
    <row r="342" spans="9:14" ht="15" hidden="1">
      <c r="I342" s="38" t="s">
        <v>414</v>
      </c>
      <c r="J342" s="9" t="s">
        <v>413</v>
      </c>
      <c r="K342" s="24"/>
      <c r="L342" s="24"/>
      <c r="M342" s="24"/>
      <c r="N342" s="39"/>
    </row>
    <row r="343" spans="9:14" ht="15" hidden="1">
      <c r="I343" s="38" t="s">
        <v>415</v>
      </c>
      <c r="J343" s="9" t="s">
        <v>413</v>
      </c>
      <c r="K343" s="24"/>
      <c r="L343" s="24"/>
      <c r="M343" s="24"/>
      <c r="N343" s="39"/>
    </row>
    <row r="344" spans="9:14" ht="15" hidden="1">
      <c r="I344" s="234" t="s">
        <v>416</v>
      </c>
      <c r="J344" s="235" t="s">
        <v>417</v>
      </c>
      <c r="K344" s="21"/>
      <c r="L344" s="21"/>
      <c r="M344" s="21"/>
      <c r="N344" s="40"/>
    </row>
    <row r="345" spans="9:14" ht="15" hidden="1">
      <c r="I345" s="38" t="s">
        <v>418</v>
      </c>
      <c r="J345" s="9" t="s">
        <v>419</v>
      </c>
      <c r="K345" s="24"/>
      <c r="L345" s="24"/>
      <c r="M345" s="24"/>
      <c r="N345" s="39"/>
    </row>
    <row r="346" spans="9:14" ht="30" hidden="1">
      <c r="I346" s="38" t="s">
        <v>420</v>
      </c>
      <c r="J346" s="9" t="s">
        <v>421</v>
      </c>
      <c r="K346" s="24"/>
      <c r="L346" s="24"/>
      <c r="M346" s="24"/>
      <c r="N346" s="39"/>
    </row>
    <row r="347" spans="9:14" ht="30" hidden="1">
      <c r="I347" s="38" t="s">
        <v>422</v>
      </c>
      <c r="J347" s="9" t="s">
        <v>421</v>
      </c>
      <c r="K347" s="24"/>
      <c r="L347" s="24"/>
      <c r="M347" s="24"/>
      <c r="N347" s="39"/>
    </row>
    <row r="348" spans="9:14" ht="15" hidden="1">
      <c r="I348" s="38" t="s">
        <v>423</v>
      </c>
      <c r="J348" s="9" t="s">
        <v>424</v>
      </c>
      <c r="K348" s="24"/>
      <c r="L348" s="24"/>
      <c r="M348" s="24"/>
      <c r="N348" s="39"/>
    </row>
    <row r="349" spans="9:14" ht="15" hidden="1">
      <c r="I349" s="38" t="s">
        <v>425</v>
      </c>
      <c r="J349" s="9" t="s">
        <v>426</v>
      </c>
      <c r="K349" s="24"/>
      <c r="L349" s="24"/>
      <c r="M349" s="24"/>
      <c r="N349" s="39"/>
    </row>
    <row r="350" spans="9:14" ht="15" hidden="1">
      <c r="I350" s="38" t="s">
        <v>427</v>
      </c>
      <c r="J350" s="9" t="s">
        <v>426</v>
      </c>
      <c r="K350" s="24"/>
      <c r="L350" s="24"/>
      <c r="M350" s="24"/>
      <c r="N350" s="39"/>
    </row>
    <row r="351" spans="9:14" ht="15" hidden="1">
      <c r="I351" s="38" t="s">
        <v>428</v>
      </c>
      <c r="J351" s="9" t="s">
        <v>426</v>
      </c>
      <c r="K351" s="24"/>
      <c r="L351" s="24"/>
      <c r="M351" s="24"/>
      <c r="N351" s="39"/>
    </row>
    <row r="352" spans="9:14" ht="15" hidden="1">
      <c r="I352" s="38" t="s">
        <v>429</v>
      </c>
      <c r="J352" s="9" t="s">
        <v>430</v>
      </c>
      <c r="K352" s="24"/>
      <c r="L352" s="24"/>
      <c r="M352" s="24"/>
      <c r="N352" s="39"/>
    </row>
    <row r="353" spans="9:14" ht="15" hidden="1">
      <c r="I353" s="38" t="s">
        <v>431</v>
      </c>
      <c r="J353" s="9" t="s">
        <v>430</v>
      </c>
      <c r="K353" s="24"/>
      <c r="L353" s="24"/>
      <c r="M353" s="24"/>
      <c r="N353" s="39"/>
    </row>
    <row r="354" spans="9:14" ht="15" hidden="1">
      <c r="I354" s="38" t="s">
        <v>432</v>
      </c>
      <c r="J354" s="9" t="s">
        <v>430</v>
      </c>
      <c r="K354" s="24"/>
      <c r="L354" s="24"/>
      <c r="M354" s="24"/>
      <c r="N354" s="39"/>
    </row>
    <row r="355" spans="9:14" ht="15" hidden="1">
      <c r="I355" s="38" t="s">
        <v>433</v>
      </c>
      <c r="J355" s="9" t="s">
        <v>434</v>
      </c>
      <c r="K355" s="24"/>
      <c r="L355" s="24"/>
      <c r="M355" s="24"/>
      <c r="N355" s="39"/>
    </row>
    <row r="356" spans="9:14" ht="15" hidden="1">
      <c r="I356" s="38" t="s">
        <v>435</v>
      </c>
      <c r="J356" s="9" t="s">
        <v>436</v>
      </c>
      <c r="K356" s="24"/>
      <c r="L356" s="24"/>
      <c r="M356" s="24"/>
      <c r="N356" s="39"/>
    </row>
    <row r="357" spans="9:14" ht="15" hidden="1">
      <c r="I357" s="38" t="s">
        <v>437</v>
      </c>
      <c r="J357" s="9" t="s">
        <v>436</v>
      </c>
      <c r="K357" s="24"/>
      <c r="L357" s="24"/>
      <c r="M357" s="24"/>
      <c r="N357" s="39"/>
    </row>
    <row r="358" spans="9:14" ht="15" hidden="1">
      <c r="I358" s="38" t="s">
        <v>438</v>
      </c>
      <c r="J358" s="9" t="s">
        <v>436</v>
      </c>
      <c r="K358" s="24"/>
      <c r="L358" s="24"/>
      <c r="M358" s="24"/>
      <c r="N358" s="39"/>
    </row>
    <row r="359" spans="9:14" ht="15" hidden="1">
      <c r="I359" s="38" t="s">
        <v>439</v>
      </c>
      <c r="J359" s="9" t="s">
        <v>440</v>
      </c>
      <c r="K359" s="24"/>
      <c r="L359" s="24"/>
      <c r="M359" s="24"/>
      <c r="N359" s="39"/>
    </row>
    <row r="360" spans="9:14" ht="15" hidden="1">
      <c r="I360" s="38" t="s">
        <v>441</v>
      </c>
      <c r="J360" s="9" t="s">
        <v>440</v>
      </c>
      <c r="K360" s="24"/>
      <c r="L360" s="24"/>
      <c r="M360" s="24"/>
      <c r="N360" s="39"/>
    </row>
    <row r="361" spans="9:14" ht="15" hidden="1">
      <c r="I361" s="38" t="s">
        <v>442</v>
      </c>
      <c r="J361" s="9" t="s">
        <v>440</v>
      </c>
      <c r="K361" s="24"/>
      <c r="L361" s="24"/>
      <c r="M361" s="24"/>
      <c r="N361" s="39"/>
    </row>
    <row r="362" spans="9:14" ht="15" hidden="1">
      <c r="I362" s="38" t="s">
        <v>443</v>
      </c>
      <c r="J362" s="9" t="s">
        <v>444</v>
      </c>
      <c r="K362" s="24"/>
      <c r="L362" s="24"/>
      <c r="M362" s="24"/>
      <c r="N362" s="39"/>
    </row>
    <row r="363" spans="9:14" ht="15" hidden="1">
      <c r="I363" s="38" t="s">
        <v>445</v>
      </c>
      <c r="J363" s="9" t="s">
        <v>446</v>
      </c>
      <c r="K363" s="24"/>
      <c r="L363" s="24"/>
      <c r="M363" s="24"/>
      <c r="N363" s="39"/>
    </row>
    <row r="364" spans="9:14" ht="15" hidden="1">
      <c r="I364" s="38" t="s">
        <v>447</v>
      </c>
      <c r="J364" s="9" t="s">
        <v>448</v>
      </c>
      <c r="K364" s="24"/>
      <c r="L364" s="24"/>
      <c r="M364" s="24"/>
      <c r="N364" s="39"/>
    </row>
    <row r="365" spans="9:14" ht="15" hidden="1">
      <c r="I365" s="38" t="s">
        <v>449</v>
      </c>
      <c r="J365" s="9" t="s">
        <v>450</v>
      </c>
      <c r="K365" s="24"/>
      <c r="L365" s="24"/>
      <c r="M365" s="24"/>
      <c r="N365" s="39"/>
    </row>
    <row r="366" spans="9:14" ht="15" hidden="1">
      <c r="I366" s="38" t="s">
        <v>451</v>
      </c>
      <c r="J366" s="9" t="s">
        <v>450</v>
      </c>
      <c r="K366" s="24"/>
      <c r="L366" s="24"/>
      <c r="M366" s="24"/>
      <c r="N366" s="39"/>
    </row>
    <row r="367" spans="9:14" ht="15" hidden="1">
      <c r="I367" s="38" t="s">
        <v>452</v>
      </c>
      <c r="J367" s="9" t="s">
        <v>453</v>
      </c>
      <c r="K367" s="24"/>
      <c r="L367" s="24"/>
      <c r="M367" s="24"/>
      <c r="N367" s="39"/>
    </row>
    <row r="368" spans="9:14" ht="15" hidden="1">
      <c r="I368" s="38" t="s">
        <v>454</v>
      </c>
      <c r="J368" s="9" t="s">
        <v>453</v>
      </c>
      <c r="K368" s="24"/>
      <c r="L368" s="24"/>
      <c r="M368" s="24"/>
      <c r="N368" s="39"/>
    </row>
    <row r="369" spans="9:14" ht="15" hidden="1">
      <c r="I369" s="38" t="s">
        <v>455</v>
      </c>
      <c r="J369" s="9" t="s">
        <v>456</v>
      </c>
      <c r="K369" s="24"/>
      <c r="L369" s="24"/>
      <c r="M369" s="24"/>
      <c r="N369" s="39"/>
    </row>
    <row r="370" spans="9:14" ht="15" hidden="1">
      <c r="I370" s="38" t="s">
        <v>457</v>
      </c>
      <c r="J370" s="9" t="s">
        <v>458</v>
      </c>
      <c r="K370" s="24"/>
      <c r="L370" s="24"/>
      <c r="M370" s="24"/>
      <c r="N370" s="39"/>
    </row>
    <row r="371" spans="9:14" ht="15" hidden="1">
      <c r="I371" s="38" t="s">
        <v>459</v>
      </c>
      <c r="J371" s="9" t="s">
        <v>458</v>
      </c>
      <c r="K371" s="24"/>
      <c r="L371" s="24"/>
      <c r="M371" s="24"/>
      <c r="N371" s="39"/>
    </row>
    <row r="372" spans="9:14" ht="15" hidden="1">
      <c r="I372" s="38" t="s">
        <v>460</v>
      </c>
      <c r="J372" s="9" t="s">
        <v>461</v>
      </c>
      <c r="K372" s="24"/>
      <c r="L372" s="24"/>
      <c r="M372" s="24"/>
      <c r="N372" s="39"/>
    </row>
    <row r="373" spans="9:14" ht="15" hidden="1">
      <c r="I373" s="38" t="s">
        <v>462</v>
      </c>
      <c r="J373" s="9" t="s">
        <v>461</v>
      </c>
      <c r="K373" s="24"/>
      <c r="L373" s="24"/>
      <c r="M373" s="24"/>
      <c r="N373" s="39"/>
    </row>
    <row r="374" spans="9:14" ht="17.25" hidden="1">
      <c r="I374" s="231" t="s">
        <v>12</v>
      </c>
      <c r="J374" s="232" t="s">
        <v>463</v>
      </c>
      <c r="K374" s="45">
        <f>K375+K615+K684</f>
        <v>0</v>
      </c>
      <c r="L374" s="45">
        <f>L375+L615+L684</f>
        <v>0</v>
      </c>
      <c r="M374" s="45">
        <f>M375+M615+M684</f>
        <v>0</v>
      </c>
      <c r="N374" s="46">
        <f>N375+N615+N684</f>
        <v>0</v>
      </c>
    </row>
    <row r="375" spans="9:14" ht="15" hidden="1">
      <c r="I375" s="38" t="s">
        <v>464</v>
      </c>
      <c r="J375" s="9" t="s">
        <v>465</v>
      </c>
      <c r="K375" s="24"/>
      <c r="L375" s="24"/>
      <c r="M375" s="24"/>
      <c r="N375" s="39"/>
    </row>
    <row r="376" spans="9:14" ht="15" hidden="1">
      <c r="I376" s="234" t="s">
        <v>466</v>
      </c>
      <c r="J376" s="235" t="s">
        <v>467</v>
      </c>
      <c r="K376" s="21"/>
      <c r="L376" s="21"/>
      <c r="M376" s="21"/>
      <c r="N376" s="40"/>
    </row>
    <row r="377" spans="9:14" ht="15" hidden="1">
      <c r="I377" s="38" t="s">
        <v>468</v>
      </c>
      <c r="J377" s="9" t="s">
        <v>469</v>
      </c>
      <c r="K377" s="24"/>
      <c r="L377" s="24"/>
      <c r="M377" s="24"/>
      <c r="N377" s="39"/>
    </row>
    <row r="378" spans="9:14" ht="15" hidden="1">
      <c r="I378" s="38" t="s">
        <v>470</v>
      </c>
      <c r="J378" s="9" t="s">
        <v>471</v>
      </c>
      <c r="K378" s="24"/>
      <c r="L378" s="24"/>
      <c r="M378" s="24"/>
      <c r="N378" s="39"/>
    </row>
    <row r="379" spans="9:14" ht="15" hidden="1">
      <c r="I379" s="38" t="s">
        <v>472</v>
      </c>
      <c r="J379" s="9" t="s">
        <v>471</v>
      </c>
      <c r="K379" s="24"/>
      <c r="L379" s="24"/>
      <c r="M379" s="24"/>
      <c r="N379" s="39"/>
    </row>
    <row r="380" spans="9:14" ht="15" hidden="1">
      <c r="I380" s="38" t="s">
        <v>473</v>
      </c>
      <c r="J380" s="9" t="s">
        <v>474</v>
      </c>
      <c r="K380" s="24"/>
      <c r="L380" s="24"/>
      <c r="M380" s="24"/>
      <c r="N380" s="39"/>
    </row>
    <row r="381" spans="9:14" ht="15" hidden="1">
      <c r="I381" s="38" t="s">
        <v>475</v>
      </c>
      <c r="J381" s="9" t="s">
        <v>474</v>
      </c>
      <c r="K381" s="24"/>
      <c r="L381" s="24"/>
      <c r="M381" s="24"/>
      <c r="N381" s="39"/>
    </row>
    <row r="382" spans="9:14" ht="15" hidden="1">
      <c r="I382" s="38" t="s">
        <v>476</v>
      </c>
      <c r="J382" s="9" t="s">
        <v>63</v>
      </c>
      <c r="K382" s="24"/>
      <c r="L382" s="24"/>
      <c r="M382" s="24"/>
      <c r="N382" s="39"/>
    </row>
    <row r="383" spans="9:14" ht="15" hidden="1">
      <c r="I383" s="38" t="s">
        <v>477</v>
      </c>
      <c r="J383" s="9" t="s">
        <v>68</v>
      </c>
      <c r="K383" s="24"/>
      <c r="L383" s="24"/>
      <c r="M383" s="24"/>
      <c r="N383" s="39"/>
    </row>
    <row r="384" spans="9:14" ht="15" hidden="1">
      <c r="I384" s="38" t="s">
        <v>478</v>
      </c>
      <c r="J384" s="9" t="s">
        <v>68</v>
      </c>
      <c r="K384" s="24"/>
      <c r="L384" s="24"/>
      <c r="M384" s="24"/>
      <c r="N384" s="39"/>
    </row>
    <row r="385" spans="9:14" ht="15" hidden="1">
      <c r="I385" s="38" t="s">
        <v>479</v>
      </c>
      <c r="J385" s="9" t="s">
        <v>480</v>
      </c>
      <c r="K385" s="24"/>
      <c r="L385" s="24"/>
      <c r="M385" s="24"/>
      <c r="N385" s="39"/>
    </row>
    <row r="386" spans="9:14" ht="15" hidden="1">
      <c r="I386" s="38" t="s">
        <v>481</v>
      </c>
      <c r="J386" s="9" t="s">
        <v>480</v>
      </c>
      <c r="K386" s="24"/>
      <c r="L386" s="24"/>
      <c r="M386" s="24"/>
      <c r="N386" s="39"/>
    </row>
    <row r="387" spans="9:14" ht="30" hidden="1">
      <c r="I387" s="38" t="s">
        <v>482</v>
      </c>
      <c r="J387" s="9" t="s">
        <v>483</v>
      </c>
      <c r="K387" s="24"/>
      <c r="L387" s="24"/>
      <c r="M387" s="24"/>
      <c r="N387" s="39"/>
    </row>
    <row r="388" spans="9:14" ht="45" hidden="1">
      <c r="I388" s="38" t="s">
        <v>484</v>
      </c>
      <c r="J388" s="9" t="s">
        <v>485</v>
      </c>
      <c r="K388" s="24"/>
      <c r="L388" s="24"/>
      <c r="M388" s="24"/>
      <c r="N388" s="39"/>
    </row>
    <row r="389" spans="9:14" ht="45" hidden="1">
      <c r="I389" s="38" t="s">
        <v>486</v>
      </c>
      <c r="J389" s="9" t="s">
        <v>485</v>
      </c>
      <c r="K389" s="24"/>
      <c r="L389" s="24"/>
      <c r="M389" s="24"/>
      <c r="N389" s="39"/>
    </row>
    <row r="390" spans="9:14" ht="45" hidden="1">
      <c r="I390" s="38" t="s">
        <v>487</v>
      </c>
      <c r="J390" s="9" t="s">
        <v>488</v>
      </c>
      <c r="K390" s="24"/>
      <c r="L390" s="24"/>
      <c r="M390" s="24"/>
      <c r="N390" s="39"/>
    </row>
    <row r="391" spans="9:14" ht="45" hidden="1">
      <c r="I391" s="38" t="s">
        <v>489</v>
      </c>
      <c r="J391" s="9" t="s">
        <v>488</v>
      </c>
      <c r="K391" s="24"/>
      <c r="L391" s="24"/>
      <c r="M391" s="24"/>
      <c r="N391" s="39"/>
    </row>
    <row r="392" spans="9:14" ht="15" hidden="1">
      <c r="I392" s="38" t="s">
        <v>490</v>
      </c>
      <c r="J392" s="9" t="s">
        <v>491</v>
      </c>
      <c r="K392" s="24"/>
      <c r="L392" s="24"/>
      <c r="M392" s="24"/>
      <c r="N392" s="39"/>
    </row>
    <row r="393" spans="9:14" ht="15" hidden="1">
      <c r="I393" s="38" t="s">
        <v>492</v>
      </c>
      <c r="J393" s="9" t="s">
        <v>493</v>
      </c>
      <c r="K393" s="24"/>
      <c r="L393" s="24"/>
      <c r="M393" s="24"/>
      <c r="N393" s="39"/>
    </row>
    <row r="394" spans="9:14" ht="15" hidden="1">
      <c r="I394" s="38" t="s">
        <v>494</v>
      </c>
      <c r="J394" s="9" t="s">
        <v>493</v>
      </c>
      <c r="K394" s="24"/>
      <c r="L394" s="24"/>
      <c r="M394" s="24"/>
      <c r="N394" s="39"/>
    </row>
    <row r="395" spans="9:14" ht="30" hidden="1">
      <c r="I395" s="38" t="s">
        <v>495</v>
      </c>
      <c r="J395" s="9" t="s">
        <v>496</v>
      </c>
      <c r="K395" s="24"/>
      <c r="L395" s="24"/>
      <c r="M395" s="24"/>
      <c r="N395" s="39"/>
    </row>
    <row r="396" spans="9:14" ht="30" hidden="1">
      <c r="I396" s="38" t="s">
        <v>497</v>
      </c>
      <c r="J396" s="9" t="s">
        <v>496</v>
      </c>
      <c r="K396" s="24"/>
      <c r="L396" s="24"/>
      <c r="M396" s="24"/>
      <c r="N396" s="39"/>
    </row>
    <row r="397" spans="9:14" ht="15" hidden="1">
      <c r="I397" s="38" t="s">
        <v>498</v>
      </c>
      <c r="J397" s="9" t="s">
        <v>499</v>
      </c>
      <c r="K397" s="24"/>
      <c r="L397" s="24"/>
      <c r="M397" s="24"/>
      <c r="N397" s="39"/>
    </row>
    <row r="398" spans="9:14" ht="15" hidden="1">
      <c r="I398" s="224" t="s">
        <v>500</v>
      </c>
      <c r="J398" s="9" t="s">
        <v>501</v>
      </c>
      <c r="K398" s="24"/>
      <c r="L398" s="24"/>
      <c r="M398" s="24"/>
      <c r="N398" s="39"/>
    </row>
    <row r="399" spans="9:14" ht="15" hidden="1">
      <c r="I399" s="344" t="s">
        <v>502</v>
      </c>
      <c r="J399" s="345" t="s">
        <v>501</v>
      </c>
      <c r="K399" s="24"/>
      <c r="L399" s="24"/>
      <c r="M399" s="24"/>
      <c r="N399" s="39"/>
    </row>
    <row r="400" spans="9:14" ht="15" hidden="1">
      <c r="I400" s="224" t="s">
        <v>503</v>
      </c>
      <c r="J400" s="9" t="s">
        <v>504</v>
      </c>
      <c r="K400" s="24"/>
      <c r="L400" s="24"/>
      <c r="M400" s="24"/>
      <c r="N400" s="39"/>
    </row>
    <row r="401" spans="9:14" ht="15" hidden="1">
      <c r="I401" s="344" t="s">
        <v>505</v>
      </c>
      <c r="J401" s="345" t="s">
        <v>504</v>
      </c>
      <c r="K401" s="24"/>
      <c r="L401" s="24"/>
      <c r="M401" s="24"/>
      <c r="N401" s="39"/>
    </row>
    <row r="402" spans="9:14" ht="15" hidden="1">
      <c r="I402" s="224" t="s">
        <v>506</v>
      </c>
      <c r="J402" s="9" t="s">
        <v>71</v>
      </c>
      <c r="K402" s="24"/>
      <c r="L402" s="24"/>
      <c r="M402" s="24"/>
      <c r="N402" s="39"/>
    </row>
    <row r="403" spans="9:14" ht="15" hidden="1">
      <c r="I403" s="224" t="s">
        <v>507</v>
      </c>
      <c r="J403" s="9" t="s">
        <v>71</v>
      </c>
      <c r="K403" s="24"/>
      <c r="L403" s="24"/>
      <c r="M403" s="24"/>
      <c r="N403" s="39"/>
    </row>
    <row r="404" spans="9:14" ht="30" hidden="1">
      <c r="I404" s="224" t="s">
        <v>508</v>
      </c>
      <c r="J404" s="9" t="s">
        <v>509</v>
      </c>
      <c r="K404" s="24"/>
      <c r="L404" s="24"/>
      <c r="M404" s="24"/>
      <c r="N404" s="39"/>
    </row>
    <row r="405" spans="9:14" ht="30" hidden="1">
      <c r="I405" s="224" t="s">
        <v>510</v>
      </c>
      <c r="J405" s="9" t="s">
        <v>509</v>
      </c>
      <c r="K405" s="24"/>
      <c r="L405" s="24"/>
      <c r="M405" s="24"/>
      <c r="N405" s="39"/>
    </row>
    <row r="406" spans="9:14" ht="15" hidden="1">
      <c r="I406" s="224" t="s">
        <v>511</v>
      </c>
      <c r="J406" s="9" t="s">
        <v>512</v>
      </c>
      <c r="K406" s="24"/>
      <c r="L406" s="24"/>
      <c r="M406" s="24"/>
      <c r="N406" s="39"/>
    </row>
    <row r="407" spans="9:14" ht="15" hidden="1">
      <c r="I407" s="346">
        <v>5181</v>
      </c>
      <c r="J407" s="347" t="s">
        <v>512</v>
      </c>
      <c r="K407" s="24"/>
      <c r="L407" s="24"/>
      <c r="M407" s="24"/>
      <c r="N407" s="39"/>
    </row>
    <row r="408" spans="9:14" ht="15" hidden="1">
      <c r="I408" s="346"/>
      <c r="J408" s="347" t="s">
        <v>512</v>
      </c>
      <c r="K408" s="24"/>
      <c r="L408" s="24"/>
      <c r="M408" s="24"/>
      <c r="N408" s="39"/>
    </row>
    <row r="409" spans="9:14" ht="15" hidden="1">
      <c r="I409" s="346"/>
      <c r="J409" s="347" t="s">
        <v>513</v>
      </c>
      <c r="K409" s="24"/>
      <c r="L409" s="24"/>
      <c r="M409" s="24"/>
      <c r="N409" s="39"/>
    </row>
    <row r="410" spans="9:14" ht="15" hidden="1">
      <c r="I410" s="346"/>
      <c r="J410" s="347" t="s">
        <v>514</v>
      </c>
      <c r="K410" s="24"/>
      <c r="L410" s="24"/>
      <c r="M410" s="24"/>
      <c r="N410" s="39"/>
    </row>
    <row r="411" spans="9:14" ht="15" hidden="1">
      <c r="I411" s="346"/>
      <c r="J411" s="347" t="s">
        <v>514</v>
      </c>
      <c r="K411" s="24"/>
      <c r="L411" s="24"/>
      <c r="M411" s="24"/>
      <c r="N411" s="39"/>
    </row>
    <row r="412" spans="9:14" ht="15" hidden="1">
      <c r="I412" s="346"/>
      <c r="J412" s="347" t="s">
        <v>515</v>
      </c>
      <c r="K412" s="24"/>
      <c r="L412" s="24"/>
      <c r="M412" s="24"/>
      <c r="N412" s="39"/>
    </row>
    <row r="413" spans="9:14" ht="15" hidden="1">
      <c r="I413" s="346"/>
      <c r="J413" s="347" t="s">
        <v>515</v>
      </c>
      <c r="K413" s="24"/>
      <c r="L413" s="24"/>
      <c r="M413" s="24"/>
      <c r="N413" s="39"/>
    </row>
    <row r="414" spans="9:14" ht="15" hidden="1">
      <c r="I414" s="346"/>
      <c r="J414" s="347" t="s">
        <v>516</v>
      </c>
      <c r="K414" s="24"/>
      <c r="L414" s="24"/>
      <c r="M414" s="24"/>
      <c r="N414" s="39"/>
    </row>
    <row r="415" spans="9:14" ht="15" hidden="1">
      <c r="I415" s="346"/>
      <c r="J415" s="347" t="s">
        <v>516</v>
      </c>
      <c r="K415" s="24"/>
      <c r="L415" s="24"/>
      <c r="M415" s="24"/>
      <c r="N415" s="39"/>
    </row>
    <row r="416" spans="9:14" ht="30" hidden="1">
      <c r="I416" s="346"/>
      <c r="J416" s="347" t="s">
        <v>517</v>
      </c>
      <c r="K416" s="24"/>
      <c r="L416" s="24"/>
      <c r="M416" s="24"/>
      <c r="N416" s="39"/>
    </row>
    <row r="417" spans="9:14" ht="30" hidden="1">
      <c r="I417" s="346"/>
      <c r="J417" s="347" t="s">
        <v>517</v>
      </c>
      <c r="K417" s="24"/>
      <c r="L417" s="24"/>
      <c r="M417" s="24"/>
      <c r="N417" s="39"/>
    </row>
    <row r="418" spans="9:14" ht="15" hidden="1">
      <c r="I418" s="224" t="s">
        <v>518</v>
      </c>
      <c r="J418" s="9" t="s">
        <v>519</v>
      </c>
      <c r="K418" s="24"/>
      <c r="L418" s="24"/>
      <c r="M418" s="24"/>
      <c r="N418" s="39"/>
    </row>
    <row r="419" spans="9:14" ht="15" hidden="1">
      <c r="I419" s="224" t="s">
        <v>520</v>
      </c>
      <c r="J419" s="9" t="s">
        <v>519</v>
      </c>
      <c r="K419" s="24"/>
      <c r="L419" s="24"/>
      <c r="M419" s="24"/>
      <c r="N419" s="39"/>
    </row>
    <row r="420" spans="9:14" ht="15" hidden="1">
      <c r="I420" s="224" t="s">
        <v>521</v>
      </c>
      <c r="J420" s="9" t="s">
        <v>519</v>
      </c>
      <c r="K420" s="24"/>
      <c r="L420" s="24"/>
      <c r="M420" s="24"/>
      <c r="N420" s="39"/>
    </row>
    <row r="421" spans="9:14" ht="15" hidden="1">
      <c r="I421" s="224" t="s">
        <v>522</v>
      </c>
      <c r="J421" s="9" t="s">
        <v>523</v>
      </c>
      <c r="K421" s="24"/>
      <c r="L421" s="24"/>
      <c r="M421" s="24"/>
      <c r="N421" s="39"/>
    </row>
    <row r="422" spans="9:14" ht="15" hidden="1">
      <c r="I422" s="224" t="s">
        <v>524</v>
      </c>
      <c r="J422" s="9" t="s">
        <v>523</v>
      </c>
      <c r="K422" s="24"/>
      <c r="L422" s="24"/>
      <c r="M422" s="24"/>
      <c r="N422" s="39"/>
    </row>
    <row r="423" spans="9:14" ht="15" hidden="1">
      <c r="I423" s="224" t="s">
        <v>525</v>
      </c>
      <c r="J423" s="9" t="s">
        <v>523</v>
      </c>
      <c r="K423" s="24"/>
      <c r="L423" s="24"/>
      <c r="M423" s="24"/>
      <c r="N423" s="39"/>
    </row>
    <row r="424" spans="9:14" ht="15" hidden="1">
      <c r="I424" s="224"/>
      <c r="J424" s="9" t="s">
        <v>526</v>
      </c>
      <c r="K424" s="24"/>
      <c r="L424" s="24"/>
      <c r="M424" s="24"/>
      <c r="N424" s="39"/>
    </row>
    <row r="425" spans="9:14" ht="15" hidden="1">
      <c r="I425" s="224"/>
      <c r="J425" s="9" t="s">
        <v>527</v>
      </c>
      <c r="K425" s="24"/>
      <c r="L425" s="24"/>
      <c r="M425" s="24"/>
      <c r="N425" s="39"/>
    </row>
    <row r="426" spans="9:14" ht="15" hidden="1">
      <c r="I426" s="224"/>
      <c r="J426" s="9" t="s">
        <v>527</v>
      </c>
      <c r="K426" s="24"/>
      <c r="L426" s="24"/>
      <c r="M426" s="24"/>
      <c r="N426" s="39"/>
    </row>
    <row r="427" spans="9:14" ht="15" hidden="1">
      <c r="I427" s="224"/>
      <c r="J427" s="9" t="s">
        <v>528</v>
      </c>
      <c r="K427" s="24"/>
      <c r="L427" s="24"/>
      <c r="M427" s="24"/>
      <c r="N427" s="39"/>
    </row>
    <row r="428" spans="9:14" ht="15" hidden="1">
      <c r="I428" s="224"/>
      <c r="J428" s="9" t="s">
        <v>528</v>
      </c>
      <c r="K428" s="24"/>
      <c r="L428" s="24"/>
      <c r="M428" s="24"/>
      <c r="N428" s="39"/>
    </row>
    <row r="429" spans="9:14" ht="15" hidden="1">
      <c r="I429" s="344"/>
      <c r="J429" s="345" t="s">
        <v>529</v>
      </c>
      <c r="K429" s="24"/>
      <c r="L429" s="24"/>
      <c r="M429" s="24"/>
      <c r="N429" s="39"/>
    </row>
    <row r="430" spans="9:14" ht="15" hidden="1">
      <c r="I430" s="344"/>
      <c r="J430" s="345" t="s">
        <v>529</v>
      </c>
      <c r="K430" s="24"/>
      <c r="L430" s="24"/>
      <c r="M430" s="24"/>
      <c r="N430" s="39"/>
    </row>
    <row r="431" spans="9:14" ht="15" hidden="1">
      <c r="I431" s="224"/>
      <c r="J431" s="9" t="s">
        <v>530</v>
      </c>
      <c r="K431" s="24"/>
      <c r="L431" s="24"/>
      <c r="M431" s="24"/>
      <c r="N431" s="39"/>
    </row>
    <row r="432" spans="9:14" ht="15" hidden="1">
      <c r="I432" s="224"/>
      <c r="J432" s="9" t="s">
        <v>530</v>
      </c>
      <c r="K432" s="24"/>
      <c r="L432" s="24"/>
      <c r="M432" s="24"/>
      <c r="N432" s="39"/>
    </row>
    <row r="433" spans="9:14" ht="30" hidden="1">
      <c r="I433" s="224" t="s">
        <v>531</v>
      </c>
      <c r="J433" s="9" t="s">
        <v>532</v>
      </c>
      <c r="K433" s="24"/>
      <c r="L433" s="24"/>
      <c r="M433" s="24"/>
      <c r="N433" s="39"/>
    </row>
    <row r="434" spans="9:14" ht="30" hidden="1">
      <c r="I434" s="224" t="s">
        <v>533</v>
      </c>
      <c r="J434" s="9" t="s">
        <v>532</v>
      </c>
      <c r="K434" s="24"/>
      <c r="L434" s="24"/>
      <c r="M434" s="24"/>
      <c r="N434" s="39"/>
    </row>
    <row r="435" spans="9:14" ht="30" hidden="1">
      <c r="I435" s="224" t="s">
        <v>534</v>
      </c>
      <c r="J435" s="9" t="s">
        <v>532</v>
      </c>
      <c r="K435" s="24"/>
      <c r="L435" s="24"/>
      <c r="M435" s="24"/>
      <c r="N435" s="39"/>
    </row>
    <row r="436" spans="9:14" ht="15" hidden="1">
      <c r="I436" s="224" t="s">
        <v>535</v>
      </c>
      <c r="J436" s="9" t="s">
        <v>536</v>
      </c>
      <c r="K436" s="24"/>
      <c r="L436" s="24"/>
      <c r="M436" s="24"/>
      <c r="N436" s="39"/>
    </row>
    <row r="437" spans="9:14" ht="15" hidden="1">
      <c r="I437" s="224" t="s">
        <v>537</v>
      </c>
      <c r="J437" s="9" t="s">
        <v>538</v>
      </c>
      <c r="K437" s="24"/>
      <c r="L437" s="24"/>
      <c r="M437" s="24"/>
      <c r="N437" s="39"/>
    </row>
    <row r="438" spans="9:14" ht="15" hidden="1">
      <c r="I438" s="224" t="s">
        <v>539</v>
      </c>
      <c r="J438" s="9" t="s">
        <v>538</v>
      </c>
      <c r="K438" s="24"/>
      <c r="L438" s="24"/>
      <c r="M438" s="24"/>
      <c r="N438" s="39"/>
    </row>
    <row r="439" spans="9:14" ht="30" hidden="1">
      <c r="I439" s="224" t="s">
        <v>540</v>
      </c>
      <c r="J439" s="9" t="s">
        <v>541</v>
      </c>
      <c r="K439" s="24"/>
      <c r="L439" s="24"/>
      <c r="M439" s="24"/>
      <c r="N439" s="39"/>
    </row>
    <row r="440" spans="9:14" ht="30" hidden="1">
      <c r="I440" s="224" t="s">
        <v>542</v>
      </c>
      <c r="J440" s="9" t="s">
        <v>541</v>
      </c>
      <c r="K440" s="24"/>
      <c r="L440" s="24"/>
      <c r="M440" s="24"/>
      <c r="N440" s="39"/>
    </row>
    <row r="441" spans="9:14" ht="30" hidden="1">
      <c r="I441" s="224" t="s">
        <v>543</v>
      </c>
      <c r="J441" s="9" t="s">
        <v>544</v>
      </c>
      <c r="K441" s="24"/>
      <c r="L441" s="24"/>
      <c r="M441" s="24"/>
      <c r="N441" s="39"/>
    </row>
    <row r="442" spans="9:14" ht="30" hidden="1">
      <c r="I442" s="224" t="s">
        <v>545</v>
      </c>
      <c r="J442" s="9" t="s">
        <v>544</v>
      </c>
      <c r="K442" s="24"/>
      <c r="L442" s="24"/>
      <c r="M442" s="24"/>
      <c r="N442" s="39"/>
    </row>
    <row r="443" spans="9:14" ht="30" hidden="1">
      <c r="I443" s="224"/>
      <c r="J443" s="9" t="s">
        <v>546</v>
      </c>
      <c r="K443" s="24"/>
      <c r="L443" s="24"/>
      <c r="M443" s="24"/>
      <c r="N443" s="39"/>
    </row>
    <row r="444" spans="9:14" ht="15" hidden="1">
      <c r="I444" s="224"/>
      <c r="J444" s="9" t="s">
        <v>547</v>
      </c>
      <c r="K444" s="24"/>
      <c r="L444" s="24"/>
      <c r="M444" s="24"/>
      <c r="N444" s="39"/>
    </row>
    <row r="445" spans="9:14" ht="15" hidden="1">
      <c r="I445" s="224"/>
      <c r="J445" s="9" t="s">
        <v>547</v>
      </c>
      <c r="K445" s="24"/>
      <c r="L445" s="24"/>
      <c r="M445" s="24"/>
      <c r="N445" s="39"/>
    </row>
    <row r="446" spans="9:14" ht="15" hidden="1">
      <c r="I446" s="224"/>
      <c r="J446" s="9" t="s">
        <v>548</v>
      </c>
      <c r="K446" s="24"/>
      <c r="L446" s="24"/>
      <c r="M446" s="24"/>
      <c r="N446" s="39"/>
    </row>
    <row r="447" spans="9:14" ht="15" hidden="1">
      <c r="I447" s="224"/>
      <c r="J447" s="9" t="s">
        <v>548</v>
      </c>
      <c r="K447" s="24"/>
      <c r="L447" s="24"/>
      <c r="M447" s="24"/>
      <c r="N447" s="39"/>
    </row>
    <row r="448" spans="9:14" ht="15" hidden="1">
      <c r="I448" s="224" t="s">
        <v>549</v>
      </c>
      <c r="J448" s="9" t="s">
        <v>550</v>
      </c>
      <c r="K448" s="24"/>
      <c r="L448" s="24"/>
      <c r="M448" s="24"/>
      <c r="N448" s="39"/>
    </row>
    <row r="449" spans="9:14" ht="15" hidden="1">
      <c r="I449" s="346" t="s">
        <v>551</v>
      </c>
      <c r="J449" s="347" t="s">
        <v>552</v>
      </c>
      <c r="K449" s="24"/>
      <c r="L449" s="24"/>
      <c r="M449" s="24"/>
      <c r="N449" s="39"/>
    </row>
    <row r="450" spans="9:14" ht="15" hidden="1">
      <c r="I450" s="346" t="s">
        <v>553</v>
      </c>
      <c r="J450" s="347" t="s">
        <v>552</v>
      </c>
      <c r="K450" s="24"/>
      <c r="L450" s="24"/>
      <c r="M450" s="24"/>
      <c r="N450" s="39"/>
    </row>
    <row r="451" spans="9:14" ht="15" hidden="1">
      <c r="I451" s="346" t="s">
        <v>554</v>
      </c>
      <c r="J451" s="347" t="s">
        <v>555</v>
      </c>
      <c r="K451" s="24"/>
      <c r="L451" s="24"/>
      <c r="M451" s="24"/>
      <c r="N451" s="39"/>
    </row>
    <row r="452" spans="9:14" ht="15" hidden="1">
      <c r="I452" s="346" t="s">
        <v>556</v>
      </c>
      <c r="J452" s="347" t="s">
        <v>555</v>
      </c>
      <c r="K452" s="24"/>
      <c r="L452" s="24"/>
      <c r="M452" s="24"/>
      <c r="N452" s="39"/>
    </row>
    <row r="453" spans="9:14" ht="15" hidden="1">
      <c r="I453" s="346" t="s">
        <v>557</v>
      </c>
      <c r="J453" s="347" t="s">
        <v>558</v>
      </c>
      <c r="K453" s="24"/>
      <c r="L453" s="24"/>
      <c r="M453" s="24"/>
      <c r="N453" s="39"/>
    </row>
    <row r="454" spans="9:14" ht="15" hidden="1">
      <c r="I454" s="346" t="s">
        <v>559</v>
      </c>
      <c r="J454" s="347" t="s">
        <v>558</v>
      </c>
      <c r="K454" s="24"/>
      <c r="L454" s="24"/>
      <c r="M454" s="24"/>
      <c r="N454" s="39"/>
    </row>
    <row r="455" spans="9:14" ht="30" hidden="1">
      <c r="I455" s="346">
        <v>51884</v>
      </c>
      <c r="J455" s="347" t="s">
        <v>560</v>
      </c>
      <c r="K455" s="24"/>
      <c r="L455" s="24"/>
      <c r="M455" s="24"/>
      <c r="N455" s="39"/>
    </row>
    <row r="456" spans="9:14" ht="30" hidden="1">
      <c r="I456" s="346">
        <v>518840</v>
      </c>
      <c r="J456" s="347" t="s">
        <v>560</v>
      </c>
      <c r="K456" s="24"/>
      <c r="L456" s="24"/>
      <c r="M456" s="24"/>
      <c r="N456" s="39"/>
    </row>
    <row r="457" spans="9:14" ht="15" hidden="1">
      <c r="I457" s="224" t="s">
        <v>561</v>
      </c>
      <c r="J457" s="9" t="s">
        <v>562</v>
      </c>
      <c r="K457" s="24"/>
      <c r="L457" s="24"/>
      <c r="M457" s="24"/>
      <c r="N457" s="39"/>
    </row>
    <row r="458" spans="9:14" ht="15" hidden="1">
      <c r="I458" s="224" t="s">
        <v>563</v>
      </c>
      <c r="J458" s="9" t="s">
        <v>562</v>
      </c>
      <c r="K458" s="24"/>
      <c r="L458" s="24"/>
      <c r="M458" s="24"/>
      <c r="N458" s="39"/>
    </row>
    <row r="459" spans="9:14" ht="15" hidden="1">
      <c r="I459" s="346"/>
      <c r="J459" s="9" t="s">
        <v>564</v>
      </c>
      <c r="K459" s="24"/>
      <c r="L459" s="24"/>
      <c r="M459" s="24"/>
      <c r="N459" s="39"/>
    </row>
    <row r="460" spans="9:14" ht="15" hidden="1">
      <c r="I460" s="346"/>
      <c r="J460" s="9" t="s">
        <v>565</v>
      </c>
      <c r="K460" s="24"/>
      <c r="L460" s="24"/>
      <c r="M460" s="24"/>
      <c r="N460" s="39"/>
    </row>
    <row r="461" spans="9:14" ht="15" hidden="1">
      <c r="I461" s="346"/>
      <c r="J461" s="9" t="s">
        <v>566</v>
      </c>
      <c r="K461" s="24"/>
      <c r="L461" s="24"/>
      <c r="M461" s="24"/>
      <c r="N461" s="39"/>
    </row>
    <row r="462" spans="9:14" ht="15" hidden="1">
      <c r="I462" s="346"/>
      <c r="J462" s="9" t="s">
        <v>566</v>
      </c>
      <c r="K462" s="24"/>
      <c r="L462" s="24"/>
      <c r="M462" s="24"/>
      <c r="N462" s="39"/>
    </row>
    <row r="463" spans="9:14" ht="15" hidden="1">
      <c r="I463" s="346"/>
      <c r="J463" s="9" t="s">
        <v>567</v>
      </c>
      <c r="K463" s="24"/>
      <c r="L463" s="24"/>
      <c r="M463" s="24"/>
      <c r="N463" s="39"/>
    </row>
    <row r="464" spans="9:14" ht="15" hidden="1">
      <c r="I464" s="346"/>
      <c r="J464" s="9" t="s">
        <v>567</v>
      </c>
      <c r="K464" s="24"/>
      <c r="L464" s="24"/>
      <c r="M464" s="24"/>
      <c r="N464" s="39"/>
    </row>
    <row r="465" spans="9:14" ht="15" hidden="1">
      <c r="I465" s="346"/>
      <c r="J465" s="9" t="s">
        <v>568</v>
      </c>
      <c r="K465" s="24"/>
      <c r="L465" s="24"/>
      <c r="M465" s="24"/>
      <c r="N465" s="39"/>
    </row>
    <row r="466" spans="9:14" ht="15" hidden="1">
      <c r="I466" s="346"/>
      <c r="J466" s="9" t="s">
        <v>568</v>
      </c>
      <c r="K466" s="24"/>
      <c r="L466" s="24"/>
      <c r="M466" s="24"/>
      <c r="N466" s="39"/>
    </row>
    <row r="467" spans="9:14" ht="15" hidden="1">
      <c r="I467" s="346"/>
      <c r="J467" s="9" t="s">
        <v>569</v>
      </c>
      <c r="K467" s="24"/>
      <c r="L467" s="24"/>
      <c r="M467" s="24"/>
      <c r="N467" s="39"/>
    </row>
    <row r="468" spans="9:14" ht="15" hidden="1">
      <c r="I468" s="346"/>
      <c r="J468" s="9" t="s">
        <v>569</v>
      </c>
      <c r="K468" s="24"/>
      <c r="L468" s="24"/>
      <c r="M468" s="24"/>
      <c r="N468" s="39"/>
    </row>
    <row r="469" spans="9:14" ht="15" hidden="1">
      <c r="I469" s="346"/>
      <c r="J469" s="9" t="s">
        <v>570</v>
      </c>
      <c r="K469" s="24"/>
      <c r="L469" s="24"/>
      <c r="M469" s="24"/>
      <c r="N469" s="39"/>
    </row>
    <row r="470" spans="9:14" ht="15" hidden="1">
      <c r="I470" s="346"/>
      <c r="J470" s="9" t="s">
        <v>571</v>
      </c>
      <c r="K470" s="24"/>
      <c r="L470" s="24"/>
      <c r="M470" s="24"/>
      <c r="N470" s="39"/>
    </row>
    <row r="471" spans="9:14" ht="15" hidden="1">
      <c r="I471" s="346"/>
      <c r="J471" s="9" t="s">
        <v>571</v>
      </c>
      <c r="K471" s="24"/>
      <c r="L471" s="24"/>
      <c r="M471" s="24"/>
      <c r="N471" s="39"/>
    </row>
    <row r="472" spans="9:14" ht="15" hidden="1">
      <c r="I472" s="346"/>
      <c r="J472" s="9" t="s">
        <v>572</v>
      </c>
      <c r="K472" s="24"/>
      <c r="L472" s="24"/>
      <c r="M472" s="24"/>
      <c r="N472" s="39"/>
    </row>
    <row r="473" spans="9:14" ht="15" hidden="1">
      <c r="I473" s="346"/>
      <c r="J473" s="9" t="s">
        <v>572</v>
      </c>
      <c r="K473" s="24"/>
      <c r="L473" s="24"/>
      <c r="M473" s="24"/>
      <c r="N473" s="39"/>
    </row>
    <row r="474" spans="9:14" ht="15" hidden="1">
      <c r="I474" s="346"/>
      <c r="J474" s="9" t="s">
        <v>573</v>
      </c>
      <c r="K474" s="24"/>
      <c r="L474" s="24"/>
      <c r="M474" s="24"/>
      <c r="N474" s="39"/>
    </row>
    <row r="475" spans="9:14" ht="15" hidden="1">
      <c r="I475" s="346"/>
      <c r="J475" s="9" t="s">
        <v>574</v>
      </c>
      <c r="K475" s="24"/>
      <c r="L475" s="24"/>
      <c r="M475" s="24"/>
      <c r="N475" s="39"/>
    </row>
    <row r="476" spans="9:14" ht="15" hidden="1">
      <c r="I476" s="346"/>
      <c r="J476" s="9" t="s">
        <v>574</v>
      </c>
      <c r="K476" s="24"/>
      <c r="L476" s="24"/>
      <c r="M476" s="24"/>
      <c r="N476" s="39"/>
    </row>
    <row r="477" spans="9:14" ht="15" hidden="1">
      <c r="I477" s="346"/>
      <c r="J477" s="9" t="s">
        <v>575</v>
      </c>
      <c r="K477" s="24"/>
      <c r="L477" s="24"/>
      <c r="M477" s="24"/>
      <c r="N477" s="39"/>
    </row>
    <row r="478" spans="9:14" ht="15" hidden="1">
      <c r="I478" s="346"/>
      <c r="J478" s="9" t="s">
        <v>575</v>
      </c>
      <c r="K478" s="24"/>
      <c r="L478" s="24"/>
      <c r="M478" s="24"/>
      <c r="N478" s="39"/>
    </row>
    <row r="479" spans="9:14" ht="15" hidden="1">
      <c r="I479" s="346"/>
      <c r="J479" s="9" t="s">
        <v>576</v>
      </c>
      <c r="K479" s="24"/>
      <c r="L479" s="24"/>
      <c r="M479" s="24"/>
      <c r="N479" s="39"/>
    </row>
    <row r="480" spans="9:14" ht="15" hidden="1">
      <c r="I480" s="346"/>
      <c r="J480" s="9" t="s">
        <v>577</v>
      </c>
      <c r="K480" s="24"/>
      <c r="L480" s="24"/>
      <c r="M480" s="24"/>
      <c r="N480" s="39"/>
    </row>
    <row r="481" spans="9:14" ht="15" hidden="1">
      <c r="I481" s="346"/>
      <c r="J481" s="9" t="s">
        <v>577</v>
      </c>
      <c r="K481" s="24"/>
      <c r="L481" s="24"/>
      <c r="M481" s="24"/>
      <c r="N481" s="39"/>
    </row>
    <row r="482" spans="9:14" ht="15" hidden="1">
      <c r="I482" s="346"/>
      <c r="J482" s="9" t="s">
        <v>578</v>
      </c>
      <c r="K482" s="24"/>
      <c r="L482" s="24"/>
      <c r="M482" s="24"/>
      <c r="N482" s="39"/>
    </row>
    <row r="483" spans="9:14" ht="15" hidden="1">
      <c r="I483" s="346"/>
      <c r="J483" s="9" t="s">
        <v>578</v>
      </c>
      <c r="K483" s="24"/>
      <c r="L483" s="24"/>
      <c r="M483" s="24"/>
      <c r="N483" s="39"/>
    </row>
    <row r="484" spans="9:14" ht="30" hidden="1">
      <c r="I484" s="346"/>
      <c r="J484" s="9" t="s">
        <v>579</v>
      </c>
      <c r="K484" s="24"/>
      <c r="L484" s="24"/>
      <c r="M484" s="24"/>
      <c r="N484" s="39"/>
    </row>
    <row r="485" spans="9:14" ht="30" hidden="1">
      <c r="I485" s="346"/>
      <c r="J485" s="9" t="s">
        <v>579</v>
      </c>
      <c r="K485" s="24"/>
      <c r="L485" s="24"/>
      <c r="M485" s="24"/>
      <c r="N485" s="39"/>
    </row>
    <row r="486" spans="9:14" ht="30" hidden="1">
      <c r="I486" s="346"/>
      <c r="J486" s="9" t="s">
        <v>580</v>
      </c>
      <c r="K486" s="24"/>
      <c r="L486" s="24"/>
      <c r="M486" s="24"/>
      <c r="N486" s="39"/>
    </row>
    <row r="487" spans="9:14" ht="30" hidden="1">
      <c r="I487" s="346"/>
      <c r="J487" s="9" t="s">
        <v>580</v>
      </c>
      <c r="K487" s="24"/>
      <c r="L487" s="24"/>
      <c r="M487" s="24"/>
      <c r="N487" s="39"/>
    </row>
    <row r="488" spans="9:14" ht="30" hidden="1">
      <c r="I488" s="346"/>
      <c r="J488" s="9" t="s">
        <v>581</v>
      </c>
      <c r="K488" s="24"/>
      <c r="L488" s="24"/>
      <c r="M488" s="24"/>
      <c r="N488" s="39"/>
    </row>
    <row r="489" spans="9:14" ht="30" hidden="1">
      <c r="I489" s="346"/>
      <c r="J489" s="9" t="s">
        <v>581</v>
      </c>
      <c r="K489" s="24"/>
      <c r="L489" s="24"/>
      <c r="M489" s="24"/>
      <c r="N489" s="39"/>
    </row>
    <row r="490" spans="9:14" ht="30" hidden="1">
      <c r="I490" s="346"/>
      <c r="J490" s="9" t="s">
        <v>582</v>
      </c>
      <c r="K490" s="24"/>
      <c r="L490" s="24"/>
      <c r="M490" s="24"/>
      <c r="N490" s="39"/>
    </row>
    <row r="491" spans="9:14" ht="30" hidden="1">
      <c r="I491" s="346"/>
      <c r="J491" s="9" t="s">
        <v>582</v>
      </c>
      <c r="K491" s="24"/>
      <c r="L491" s="24"/>
      <c r="M491" s="24"/>
      <c r="N491" s="39"/>
    </row>
    <row r="492" spans="9:14" ht="15" hidden="1">
      <c r="I492" s="346"/>
      <c r="J492" s="9" t="s">
        <v>583</v>
      </c>
      <c r="K492" s="24"/>
      <c r="L492" s="24"/>
      <c r="M492" s="24"/>
      <c r="N492" s="39"/>
    </row>
    <row r="493" spans="9:14" ht="15" hidden="1">
      <c r="I493" s="346"/>
      <c r="J493" s="9" t="s">
        <v>583</v>
      </c>
      <c r="K493" s="24"/>
      <c r="L493" s="24"/>
      <c r="M493" s="24"/>
      <c r="N493" s="39"/>
    </row>
    <row r="494" spans="9:14" ht="15" hidden="1">
      <c r="I494" s="346"/>
      <c r="J494" s="9" t="s">
        <v>584</v>
      </c>
      <c r="K494" s="24"/>
      <c r="L494" s="24"/>
      <c r="M494" s="24"/>
      <c r="N494" s="39"/>
    </row>
    <row r="495" spans="9:14" ht="15" hidden="1">
      <c r="I495" s="346"/>
      <c r="J495" s="9" t="s">
        <v>584</v>
      </c>
      <c r="K495" s="24"/>
      <c r="L495" s="24"/>
      <c r="M495" s="24"/>
      <c r="N495" s="39"/>
    </row>
    <row r="496" spans="9:14" ht="15" hidden="1">
      <c r="I496" s="346"/>
      <c r="J496" s="9" t="s">
        <v>585</v>
      </c>
      <c r="K496" s="24"/>
      <c r="L496" s="24"/>
      <c r="M496" s="24"/>
      <c r="N496" s="39"/>
    </row>
    <row r="497" spans="9:14" ht="15" hidden="1">
      <c r="I497" s="346"/>
      <c r="J497" s="9" t="s">
        <v>585</v>
      </c>
      <c r="K497" s="24"/>
      <c r="L497" s="24"/>
      <c r="M497" s="24"/>
      <c r="N497" s="39"/>
    </row>
    <row r="498" spans="9:14" ht="15" hidden="1">
      <c r="I498" s="346"/>
      <c r="J498" s="9" t="s">
        <v>586</v>
      </c>
      <c r="K498" s="24"/>
      <c r="L498" s="24"/>
      <c r="M498" s="24"/>
      <c r="N498" s="39"/>
    </row>
    <row r="499" spans="9:14" ht="15" hidden="1">
      <c r="I499" s="346"/>
      <c r="J499" s="9" t="s">
        <v>587</v>
      </c>
      <c r="K499" s="24"/>
      <c r="L499" s="24"/>
      <c r="M499" s="24"/>
      <c r="N499" s="39"/>
    </row>
    <row r="500" spans="9:14" ht="15" hidden="1">
      <c r="I500" s="346"/>
      <c r="J500" s="9" t="s">
        <v>587</v>
      </c>
      <c r="K500" s="24"/>
      <c r="L500" s="24"/>
      <c r="M500" s="24"/>
      <c r="N500" s="39"/>
    </row>
    <row r="501" spans="9:14" ht="15" hidden="1">
      <c r="I501" s="346"/>
      <c r="J501" s="9" t="s">
        <v>588</v>
      </c>
      <c r="K501" s="24"/>
      <c r="L501" s="24"/>
      <c r="M501" s="24"/>
      <c r="N501" s="39"/>
    </row>
    <row r="502" spans="9:14" ht="15" hidden="1">
      <c r="I502" s="346"/>
      <c r="J502" s="9" t="s">
        <v>588</v>
      </c>
      <c r="K502" s="24"/>
      <c r="L502" s="24"/>
      <c r="M502" s="24"/>
      <c r="N502" s="39"/>
    </row>
    <row r="503" spans="9:14" ht="15" hidden="1">
      <c r="I503" s="346"/>
      <c r="J503" s="9" t="s">
        <v>589</v>
      </c>
      <c r="K503" s="24"/>
      <c r="L503" s="24"/>
      <c r="M503" s="24"/>
      <c r="N503" s="39"/>
    </row>
    <row r="504" spans="9:14" ht="15" hidden="1">
      <c r="I504" s="346"/>
      <c r="J504" s="9" t="s">
        <v>590</v>
      </c>
      <c r="K504" s="24"/>
      <c r="L504" s="24"/>
      <c r="M504" s="24"/>
      <c r="N504" s="39"/>
    </row>
    <row r="505" spans="9:14" ht="15" hidden="1">
      <c r="I505" s="346"/>
      <c r="J505" s="9" t="s">
        <v>590</v>
      </c>
      <c r="K505" s="24"/>
      <c r="L505" s="24"/>
      <c r="M505" s="24"/>
      <c r="N505" s="39"/>
    </row>
    <row r="506" spans="9:14" ht="15" hidden="1">
      <c r="I506" s="346"/>
      <c r="J506" s="9" t="s">
        <v>591</v>
      </c>
      <c r="K506" s="24"/>
      <c r="L506" s="24"/>
      <c r="M506" s="24"/>
      <c r="N506" s="39"/>
    </row>
    <row r="507" spans="9:14" ht="15" hidden="1">
      <c r="I507" s="346"/>
      <c r="J507" s="9" t="s">
        <v>591</v>
      </c>
      <c r="K507" s="24"/>
      <c r="L507" s="24"/>
      <c r="M507" s="24"/>
      <c r="N507" s="39"/>
    </row>
    <row r="508" spans="9:14" ht="15" hidden="1">
      <c r="I508" s="346"/>
      <c r="J508" s="9" t="s">
        <v>592</v>
      </c>
      <c r="K508" s="24"/>
      <c r="L508" s="24"/>
      <c r="M508" s="24"/>
      <c r="N508" s="39"/>
    </row>
    <row r="509" spans="9:14" ht="15" hidden="1">
      <c r="I509" s="346"/>
      <c r="J509" s="9" t="s">
        <v>592</v>
      </c>
      <c r="K509" s="24"/>
      <c r="L509" s="24"/>
      <c r="M509" s="24"/>
      <c r="N509" s="39"/>
    </row>
    <row r="510" spans="9:14" ht="15" hidden="1">
      <c r="I510" s="346"/>
      <c r="J510" s="9" t="s">
        <v>593</v>
      </c>
      <c r="K510" s="24"/>
      <c r="L510" s="24"/>
      <c r="M510" s="24"/>
      <c r="N510" s="39"/>
    </row>
    <row r="511" spans="9:14" ht="15" hidden="1">
      <c r="I511" s="346"/>
      <c r="J511" s="9" t="s">
        <v>593</v>
      </c>
      <c r="K511" s="24"/>
      <c r="L511" s="24"/>
      <c r="M511" s="24"/>
      <c r="N511" s="39"/>
    </row>
    <row r="512" spans="9:14" ht="15" hidden="1">
      <c r="I512" s="346"/>
      <c r="J512" s="9" t="s">
        <v>594</v>
      </c>
      <c r="K512" s="24"/>
      <c r="L512" s="24"/>
      <c r="M512" s="24"/>
      <c r="N512" s="39"/>
    </row>
    <row r="513" spans="9:14" ht="15" hidden="1">
      <c r="I513" s="346"/>
      <c r="J513" s="9" t="s">
        <v>595</v>
      </c>
      <c r="K513" s="24"/>
      <c r="L513" s="24"/>
      <c r="M513" s="24"/>
      <c r="N513" s="39"/>
    </row>
    <row r="514" spans="9:14" ht="15" hidden="1">
      <c r="I514" s="346"/>
      <c r="J514" s="9" t="s">
        <v>595</v>
      </c>
      <c r="K514" s="24"/>
      <c r="L514" s="24"/>
      <c r="M514" s="24"/>
      <c r="N514" s="39"/>
    </row>
    <row r="515" spans="9:14" ht="15" hidden="1">
      <c r="I515" s="346"/>
      <c r="J515" s="9" t="s">
        <v>596</v>
      </c>
      <c r="K515" s="24"/>
      <c r="L515" s="24"/>
      <c r="M515" s="24"/>
      <c r="N515" s="39"/>
    </row>
    <row r="516" spans="9:14" ht="15" hidden="1">
      <c r="I516" s="346"/>
      <c r="J516" s="9" t="s">
        <v>596</v>
      </c>
      <c r="K516" s="24"/>
      <c r="L516" s="24"/>
      <c r="M516" s="24"/>
      <c r="N516" s="39"/>
    </row>
    <row r="517" spans="9:14" ht="15" hidden="1">
      <c r="I517" s="346"/>
      <c r="J517" s="9" t="s">
        <v>597</v>
      </c>
      <c r="K517" s="24"/>
      <c r="L517" s="24"/>
      <c r="M517" s="24"/>
      <c r="N517" s="39"/>
    </row>
    <row r="518" spans="9:14" ht="15" hidden="1">
      <c r="I518" s="346"/>
      <c r="J518" s="9" t="s">
        <v>597</v>
      </c>
      <c r="K518" s="24"/>
      <c r="L518" s="24"/>
      <c r="M518" s="24"/>
      <c r="N518" s="39"/>
    </row>
    <row r="519" spans="9:14" ht="15" hidden="1">
      <c r="I519" s="346"/>
      <c r="J519" s="9" t="s">
        <v>598</v>
      </c>
      <c r="K519" s="24"/>
      <c r="L519" s="24"/>
      <c r="M519" s="24"/>
      <c r="N519" s="39"/>
    </row>
    <row r="520" spans="9:14" ht="15" hidden="1">
      <c r="I520" s="346"/>
      <c r="J520" s="9" t="s">
        <v>598</v>
      </c>
      <c r="K520" s="24"/>
      <c r="L520" s="24"/>
      <c r="M520" s="24"/>
      <c r="N520" s="39"/>
    </row>
    <row r="521" spans="9:14" ht="15" hidden="1">
      <c r="I521" s="346"/>
      <c r="J521" s="9" t="s">
        <v>599</v>
      </c>
      <c r="K521" s="24"/>
      <c r="L521" s="24"/>
      <c r="M521" s="24"/>
      <c r="N521" s="39"/>
    </row>
    <row r="522" spans="9:14" ht="15" hidden="1">
      <c r="I522" s="346"/>
      <c r="J522" s="9" t="s">
        <v>599</v>
      </c>
      <c r="K522" s="24"/>
      <c r="L522" s="24"/>
      <c r="M522" s="24"/>
      <c r="N522" s="39"/>
    </row>
    <row r="523" spans="9:14" ht="15" hidden="1">
      <c r="I523" s="346"/>
      <c r="J523" s="9" t="s">
        <v>600</v>
      </c>
      <c r="K523" s="24"/>
      <c r="L523" s="24"/>
      <c r="M523" s="24"/>
      <c r="N523" s="39"/>
    </row>
    <row r="524" spans="9:14" ht="15" hidden="1">
      <c r="I524" s="346"/>
      <c r="J524" s="9" t="s">
        <v>600</v>
      </c>
      <c r="K524" s="24"/>
      <c r="L524" s="24"/>
      <c r="M524" s="24"/>
      <c r="N524" s="39"/>
    </row>
    <row r="525" spans="9:14" ht="15" hidden="1">
      <c r="I525" s="346"/>
      <c r="J525" s="9" t="s">
        <v>600</v>
      </c>
      <c r="K525" s="24"/>
      <c r="L525" s="24"/>
      <c r="M525" s="24"/>
      <c r="N525" s="39"/>
    </row>
    <row r="526" spans="9:14" ht="15" hidden="1">
      <c r="I526" s="346"/>
      <c r="J526" s="9" t="s">
        <v>601</v>
      </c>
      <c r="K526" s="24"/>
      <c r="L526" s="24"/>
      <c r="M526" s="24"/>
      <c r="N526" s="39"/>
    </row>
    <row r="527" spans="9:14" ht="15" hidden="1">
      <c r="I527" s="346"/>
      <c r="J527" s="9" t="s">
        <v>601</v>
      </c>
      <c r="K527" s="24"/>
      <c r="L527" s="24"/>
      <c r="M527" s="24"/>
      <c r="N527" s="39"/>
    </row>
    <row r="528" spans="9:14" ht="15" hidden="1">
      <c r="I528" s="346"/>
      <c r="J528" s="9" t="s">
        <v>601</v>
      </c>
      <c r="K528" s="24"/>
      <c r="L528" s="24"/>
      <c r="M528" s="24"/>
      <c r="N528" s="39"/>
    </row>
    <row r="529" spans="9:14" ht="15" hidden="1">
      <c r="I529" s="224" t="s">
        <v>602</v>
      </c>
      <c r="J529" s="9" t="s">
        <v>603</v>
      </c>
      <c r="K529" s="24"/>
      <c r="L529" s="24"/>
      <c r="M529" s="24"/>
      <c r="N529" s="39"/>
    </row>
    <row r="530" spans="9:14" ht="15" hidden="1">
      <c r="I530" s="224" t="s">
        <v>604</v>
      </c>
      <c r="J530" s="9" t="s">
        <v>605</v>
      </c>
      <c r="K530" s="24"/>
      <c r="L530" s="24"/>
      <c r="M530" s="24"/>
      <c r="N530" s="39"/>
    </row>
    <row r="531" spans="9:14" ht="15" hidden="1">
      <c r="I531" s="224" t="s">
        <v>606</v>
      </c>
      <c r="J531" s="9" t="s">
        <v>607</v>
      </c>
      <c r="K531" s="24"/>
      <c r="L531" s="24"/>
      <c r="M531" s="24"/>
      <c r="N531" s="39"/>
    </row>
    <row r="532" spans="9:14" ht="15" hidden="1">
      <c r="I532" s="224" t="s">
        <v>608</v>
      </c>
      <c r="J532" s="9" t="s">
        <v>609</v>
      </c>
      <c r="K532" s="24"/>
      <c r="L532" s="24"/>
      <c r="M532" s="24"/>
      <c r="N532" s="39"/>
    </row>
    <row r="533" spans="9:14" ht="15" hidden="1">
      <c r="I533" s="224" t="s">
        <v>610</v>
      </c>
      <c r="J533" s="9" t="s">
        <v>609</v>
      </c>
      <c r="K533" s="24"/>
      <c r="L533" s="24"/>
      <c r="M533" s="24"/>
      <c r="N533" s="39"/>
    </row>
    <row r="534" spans="9:14" ht="15" hidden="1">
      <c r="I534" s="224" t="s">
        <v>611</v>
      </c>
      <c r="J534" s="9" t="s">
        <v>612</v>
      </c>
      <c r="K534" s="24"/>
      <c r="L534" s="24"/>
      <c r="M534" s="24"/>
      <c r="N534" s="39"/>
    </row>
    <row r="535" spans="9:14" ht="15" hidden="1">
      <c r="I535" s="224" t="s">
        <v>613</v>
      </c>
      <c r="J535" s="9" t="s">
        <v>612</v>
      </c>
      <c r="K535" s="24"/>
      <c r="L535" s="24"/>
      <c r="M535" s="24"/>
      <c r="N535" s="39"/>
    </row>
    <row r="536" spans="9:14" ht="15" hidden="1">
      <c r="I536" s="224" t="s">
        <v>614</v>
      </c>
      <c r="J536" s="9" t="s">
        <v>615</v>
      </c>
      <c r="K536" s="24"/>
      <c r="L536" s="24"/>
      <c r="M536" s="24"/>
      <c r="N536" s="39"/>
    </row>
    <row r="537" spans="9:14" ht="15" hidden="1">
      <c r="I537" s="224" t="s">
        <v>616</v>
      </c>
      <c r="J537" s="9" t="s">
        <v>617</v>
      </c>
      <c r="K537" s="24"/>
      <c r="L537" s="24"/>
      <c r="M537" s="24"/>
      <c r="N537" s="39"/>
    </row>
    <row r="538" spans="9:14" ht="15" hidden="1">
      <c r="I538" s="224" t="s">
        <v>618</v>
      </c>
      <c r="J538" s="9" t="s">
        <v>617</v>
      </c>
      <c r="K538" s="24"/>
      <c r="L538" s="24"/>
      <c r="M538" s="24"/>
      <c r="N538" s="39"/>
    </row>
    <row r="539" spans="9:14" ht="15" hidden="1">
      <c r="I539" s="224" t="s">
        <v>619</v>
      </c>
      <c r="J539" s="9" t="s">
        <v>620</v>
      </c>
      <c r="K539" s="24"/>
      <c r="L539" s="24"/>
      <c r="M539" s="24"/>
      <c r="N539" s="39"/>
    </row>
    <row r="540" spans="9:14" ht="15" hidden="1">
      <c r="I540" s="224" t="s">
        <v>621</v>
      </c>
      <c r="J540" s="9" t="s">
        <v>620</v>
      </c>
      <c r="K540" s="24"/>
      <c r="L540" s="24"/>
      <c r="M540" s="24"/>
      <c r="N540" s="39"/>
    </row>
    <row r="541" spans="9:14" ht="15" hidden="1">
      <c r="I541" s="224" t="s">
        <v>622</v>
      </c>
      <c r="J541" s="9" t="s">
        <v>623</v>
      </c>
      <c r="K541" s="24"/>
      <c r="L541" s="24"/>
      <c r="M541" s="24"/>
      <c r="N541" s="39"/>
    </row>
    <row r="542" spans="9:14" ht="15" hidden="1">
      <c r="I542" s="224" t="s">
        <v>624</v>
      </c>
      <c r="J542" s="9" t="s">
        <v>625</v>
      </c>
      <c r="K542" s="24"/>
      <c r="L542" s="24"/>
      <c r="M542" s="24"/>
      <c r="N542" s="39"/>
    </row>
    <row r="543" spans="9:14" ht="15" hidden="1">
      <c r="I543" s="224" t="s">
        <v>626</v>
      </c>
      <c r="J543" s="9" t="s">
        <v>627</v>
      </c>
      <c r="K543" s="24"/>
      <c r="L543" s="24"/>
      <c r="M543" s="24"/>
      <c r="N543" s="39"/>
    </row>
    <row r="544" spans="9:14" ht="15" hidden="1">
      <c r="I544" s="224" t="s">
        <v>628</v>
      </c>
      <c r="J544" s="9" t="s">
        <v>627</v>
      </c>
      <c r="K544" s="24"/>
      <c r="L544" s="24"/>
      <c r="M544" s="24"/>
      <c r="N544" s="39"/>
    </row>
    <row r="545" spans="9:14" ht="30" hidden="1">
      <c r="I545" s="224" t="s">
        <v>629</v>
      </c>
      <c r="J545" s="9" t="s">
        <v>630</v>
      </c>
      <c r="K545" s="24"/>
      <c r="L545" s="24"/>
      <c r="M545" s="24"/>
      <c r="N545" s="39"/>
    </row>
    <row r="546" spans="9:14" ht="30" hidden="1">
      <c r="I546" s="224" t="s">
        <v>631</v>
      </c>
      <c r="J546" s="9" t="s">
        <v>630</v>
      </c>
      <c r="K546" s="24"/>
      <c r="L546" s="24"/>
      <c r="M546" s="24"/>
      <c r="N546" s="39"/>
    </row>
    <row r="547" spans="9:14" ht="30" hidden="1">
      <c r="I547" s="224" t="s">
        <v>632</v>
      </c>
      <c r="J547" s="9" t="s">
        <v>633</v>
      </c>
      <c r="K547" s="24"/>
      <c r="L547" s="24"/>
      <c r="M547" s="24"/>
      <c r="N547" s="39"/>
    </row>
    <row r="548" spans="9:14" ht="30" hidden="1">
      <c r="I548" s="224" t="s">
        <v>634</v>
      </c>
      <c r="J548" s="9" t="s">
        <v>635</v>
      </c>
      <c r="K548" s="24"/>
      <c r="L548" s="24"/>
      <c r="M548" s="24"/>
      <c r="N548" s="39"/>
    </row>
    <row r="549" spans="9:14" ht="30" hidden="1">
      <c r="I549" s="224" t="s">
        <v>636</v>
      </c>
      <c r="J549" s="9" t="s">
        <v>635</v>
      </c>
      <c r="K549" s="24"/>
      <c r="L549" s="24"/>
      <c r="M549" s="24"/>
      <c r="N549" s="39"/>
    </row>
    <row r="550" spans="9:14" ht="30" hidden="1">
      <c r="I550" s="224" t="s">
        <v>637</v>
      </c>
      <c r="J550" s="9" t="s">
        <v>638</v>
      </c>
      <c r="K550" s="24"/>
      <c r="L550" s="24"/>
      <c r="M550" s="24"/>
      <c r="N550" s="39"/>
    </row>
    <row r="551" spans="9:14" ht="30" hidden="1">
      <c r="I551" s="224" t="s">
        <v>639</v>
      </c>
      <c r="J551" s="9" t="s">
        <v>638</v>
      </c>
      <c r="K551" s="24"/>
      <c r="L551" s="24"/>
      <c r="M551" s="24"/>
      <c r="N551" s="39"/>
    </row>
    <row r="552" spans="9:14" ht="15" hidden="1">
      <c r="I552" s="224" t="s">
        <v>640</v>
      </c>
      <c r="J552" s="9" t="s">
        <v>641</v>
      </c>
      <c r="K552" s="24"/>
      <c r="L552" s="24"/>
      <c r="M552" s="24"/>
      <c r="N552" s="39"/>
    </row>
    <row r="553" spans="9:14" ht="15" hidden="1">
      <c r="I553" s="224" t="s">
        <v>642</v>
      </c>
      <c r="J553" s="9" t="s">
        <v>643</v>
      </c>
      <c r="K553" s="24"/>
      <c r="L553" s="24"/>
      <c r="M553" s="24"/>
      <c r="N553" s="39"/>
    </row>
    <row r="554" spans="9:14" ht="15" hidden="1">
      <c r="I554" s="224" t="s">
        <v>644</v>
      </c>
      <c r="J554" s="9" t="s">
        <v>643</v>
      </c>
      <c r="K554" s="24"/>
      <c r="L554" s="24"/>
      <c r="M554" s="24"/>
      <c r="N554" s="39"/>
    </row>
    <row r="555" spans="9:14" ht="15" hidden="1">
      <c r="I555" s="224" t="s">
        <v>645</v>
      </c>
      <c r="J555" s="9" t="s">
        <v>646</v>
      </c>
      <c r="K555" s="24"/>
      <c r="L555" s="24"/>
      <c r="M555" s="24"/>
      <c r="N555" s="39"/>
    </row>
    <row r="556" spans="9:14" ht="15" hidden="1">
      <c r="I556" s="224" t="s">
        <v>647</v>
      </c>
      <c r="J556" s="9" t="s">
        <v>646</v>
      </c>
      <c r="K556" s="24"/>
      <c r="L556" s="24"/>
      <c r="M556" s="24"/>
      <c r="N556" s="39"/>
    </row>
    <row r="557" spans="9:14" ht="15" hidden="1">
      <c r="I557" s="224" t="s">
        <v>648</v>
      </c>
      <c r="J557" s="9" t="s">
        <v>649</v>
      </c>
      <c r="K557" s="24"/>
      <c r="L557" s="24"/>
      <c r="M557" s="24"/>
      <c r="N557" s="39"/>
    </row>
    <row r="558" spans="9:14" ht="30" hidden="1">
      <c r="I558" s="224" t="s">
        <v>650</v>
      </c>
      <c r="J558" s="9" t="s">
        <v>651</v>
      </c>
      <c r="K558" s="24"/>
      <c r="L558" s="24"/>
      <c r="M558" s="24"/>
      <c r="N558" s="39"/>
    </row>
    <row r="559" spans="9:14" ht="30" hidden="1">
      <c r="I559" s="224" t="s">
        <v>652</v>
      </c>
      <c r="J559" s="9" t="s">
        <v>653</v>
      </c>
      <c r="K559" s="24"/>
      <c r="L559" s="24"/>
      <c r="M559" s="24"/>
      <c r="N559" s="39"/>
    </row>
    <row r="560" spans="9:14" ht="30" hidden="1">
      <c r="I560" s="224" t="s">
        <v>654</v>
      </c>
      <c r="J560" s="9" t="s">
        <v>653</v>
      </c>
      <c r="K560" s="24"/>
      <c r="L560" s="24"/>
      <c r="M560" s="24"/>
      <c r="N560" s="39"/>
    </row>
    <row r="561" spans="9:14" ht="30" hidden="1">
      <c r="I561" s="224" t="s">
        <v>655</v>
      </c>
      <c r="J561" s="9" t="s">
        <v>656</v>
      </c>
      <c r="K561" s="24"/>
      <c r="L561" s="24"/>
      <c r="M561" s="24"/>
      <c r="N561" s="39"/>
    </row>
    <row r="562" spans="9:14" ht="30" hidden="1">
      <c r="I562" s="224" t="s">
        <v>657</v>
      </c>
      <c r="J562" s="9" t="s">
        <v>656</v>
      </c>
      <c r="K562" s="24"/>
      <c r="L562" s="24"/>
      <c r="M562" s="24"/>
      <c r="N562" s="39"/>
    </row>
    <row r="563" spans="9:14" ht="15" hidden="1">
      <c r="I563" s="224" t="s">
        <v>658</v>
      </c>
      <c r="J563" s="9" t="s">
        <v>659</v>
      </c>
      <c r="K563" s="24"/>
      <c r="L563" s="24"/>
      <c r="M563" s="24"/>
      <c r="N563" s="39"/>
    </row>
    <row r="564" spans="9:14" ht="15" hidden="1">
      <c r="I564" s="224" t="s">
        <v>660</v>
      </c>
      <c r="J564" s="9" t="s">
        <v>661</v>
      </c>
      <c r="K564" s="24"/>
      <c r="L564" s="24"/>
      <c r="M564" s="24"/>
      <c r="N564" s="39"/>
    </row>
    <row r="565" spans="9:14" ht="15" hidden="1">
      <c r="I565" s="224" t="s">
        <v>662</v>
      </c>
      <c r="J565" s="9" t="s">
        <v>661</v>
      </c>
      <c r="K565" s="24"/>
      <c r="L565" s="24"/>
      <c r="M565" s="24"/>
      <c r="N565" s="39"/>
    </row>
    <row r="566" spans="9:14" ht="15" hidden="1">
      <c r="I566" s="224" t="s">
        <v>663</v>
      </c>
      <c r="J566" s="9" t="s">
        <v>664</v>
      </c>
      <c r="K566" s="24"/>
      <c r="L566" s="24"/>
      <c r="M566" s="24"/>
      <c r="N566" s="39"/>
    </row>
    <row r="567" spans="9:14" ht="15" hidden="1">
      <c r="I567" s="224" t="s">
        <v>665</v>
      </c>
      <c r="J567" s="9" t="s">
        <v>664</v>
      </c>
      <c r="K567" s="24"/>
      <c r="L567" s="24"/>
      <c r="M567" s="24"/>
      <c r="N567" s="39"/>
    </row>
    <row r="568" spans="9:14" ht="15" hidden="1">
      <c r="I568" s="224" t="s">
        <v>666</v>
      </c>
      <c r="J568" s="9" t="s">
        <v>667</v>
      </c>
      <c r="K568" s="24"/>
      <c r="L568" s="24"/>
      <c r="M568" s="24"/>
      <c r="N568" s="39"/>
    </row>
    <row r="569" spans="9:14" ht="30" hidden="1">
      <c r="I569" s="224" t="s">
        <v>668</v>
      </c>
      <c r="J569" s="9" t="s">
        <v>669</v>
      </c>
      <c r="K569" s="24"/>
      <c r="L569" s="24"/>
      <c r="M569" s="24"/>
      <c r="N569" s="39"/>
    </row>
    <row r="570" spans="9:14" ht="30" hidden="1">
      <c r="I570" s="224" t="s">
        <v>670</v>
      </c>
      <c r="J570" s="9" t="s">
        <v>671</v>
      </c>
      <c r="K570" s="24"/>
      <c r="L570" s="24"/>
      <c r="M570" s="24"/>
      <c r="N570" s="39"/>
    </row>
    <row r="571" spans="9:14" ht="30" hidden="1">
      <c r="I571" s="224" t="s">
        <v>672</v>
      </c>
      <c r="J571" s="9" t="s">
        <v>671</v>
      </c>
      <c r="K571" s="24"/>
      <c r="L571" s="24"/>
      <c r="M571" s="24"/>
      <c r="N571" s="39"/>
    </row>
    <row r="572" spans="9:14" ht="30" hidden="1">
      <c r="I572" s="224" t="s">
        <v>673</v>
      </c>
      <c r="J572" s="9" t="s">
        <v>674</v>
      </c>
      <c r="K572" s="24"/>
      <c r="L572" s="24"/>
      <c r="M572" s="24"/>
      <c r="N572" s="39"/>
    </row>
    <row r="573" spans="9:14" ht="30" hidden="1">
      <c r="I573" s="224" t="s">
        <v>675</v>
      </c>
      <c r="J573" s="9" t="s">
        <v>676</v>
      </c>
      <c r="K573" s="24"/>
      <c r="L573" s="24"/>
      <c r="M573" s="24"/>
      <c r="N573" s="39"/>
    </row>
    <row r="574" spans="9:14" ht="15" hidden="1">
      <c r="I574" s="224" t="s">
        <v>677</v>
      </c>
      <c r="J574" s="9" t="s">
        <v>678</v>
      </c>
      <c r="K574" s="24"/>
      <c r="L574" s="24"/>
      <c r="M574" s="24"/>
      <c r="N574" s="39"/>
    </row>
    <row r="575" spans="9:14" ht="30" hidden="1">
      <c r="I575" s="224" t="s">
        <v>679</v>
      </c>
      <c r="J575" s="9" t="s">
        <v>680</v>
      </c>
      <c r="K575" s="24"/>
      <c r="L575" s="24"/>
      <c r="M575" s="24"/>
      <c r="N575" s="39"/>
    </row>
    <row r="576" spans="9:14" ht="30" hidden="1">
      <c r="I576" s="224" t="s">
        <v>681</v>
      </c>
      <c r="J576" s="9" t="s">
        <v>680</v>
      </c>
      <c r="K576" s="24"/>
      <c r="L576" s="24"/>
      <c r="M576" s="24"/>
      <c r="N576" s="39"/>
    </row>
    <row r="577" spans="9:14" ht="30" hidden="1">
      <c r="I577" s="224" t="s">
        <v>682</v>
      </c>
      <c r="J577" s="9" t="s">
        <v>683</v>
      </c>
      <c r="K577" s="24"/>
      <c r="L577" s="24"/>
      <c r="M577" s="24"/>
      <c r="N577" s="39"/>
    </row>
    <row r="578" spans="9:14" ht="30" hidden="1">
      <c r="I578" s="224" t="s">
        <v>684</v>
      </c>
      <c r="J578" s="9" t="s">
        <v>683</v>
      </c>
      <c r="K578" s="24"/>
      <c r="L578" s="24"/>
      <c r="M578" s="24"/>
      <c r="N578" s="39"/>
    </row>
    <row r="579" spans="9:14" ht="15" hidden="1">
      <c r="I579" s="224" t="s">
        <v>685</v>
      </c>
      <c r="J579" s="9" t="s">
        <v>686</v>
      </c>
      <c r="K579" s="24"/>
      <c r="L579" s="24"/>
      <c r="M579" s="24"/>
      <c r="N579" s="39"/>
    </row>
    <row r="580" spans="9:14" ht="30" hidden="1">
      <c r="I580" s="224" t="s">
        <v>687</v>
      </c>
      <c r="J580" s="9" t="s">
        <v>688</v>
      </c>
      <c r="K580" s="24"/>
      <c r="L580" s="24"/>
      <c r="M580" s="24"/>
      <c r="N580" s="39"/>
    </row>
    <row r="581" spans="9:14" ht="30" hidden="1">
      <c r="I581" s="224" t="s">
        <v>689</v>
      </c>
      <c r="J581" s="9" t="s">
        <v>688</v>
      </c>
      <c r="K581" s="24"/>
      <c r="L581" s="24"/>
      <c r="M581" s="24"/>
      <c r="N581" s="39"/>
    </row>
    <row r="582" spans="9:14" ht="30" hidden="1">
      <c r="I582" s="224" t="s">
        <v>690</v>
      </c>
      <c r="J582" s="9" t="s">
        <v>691</v>
      </c>
      <c r="K582" s="24"/>
      <c r="L582" s="24"/>
      <c r="M582" s="24"/>
      <c r="N582" s="39"/>
    </row>
    <row r="583" spans="9:14" ht="30" hidden="1">
      <c r="I583" s="224" t="s">
        <v>692</v>
      </c>
      <c r="J583" s="9" t="s">
        <v>691</v>
      </c>
      <c r="K583" s="24"/>
      <c r="L583" s="24"/>
      <c r="M583" s="24"/>
      <c r="N583" s="39"/>
    </row>
    <row r="584" spans="9:14" ht="15" hidden="1">
      <c r="I584" s="224" t="s">
        <v>693</v>
      </c>
      <c r="J584" s="9" t="s">
        <v>694</v>
      </c>
      <c r="K584" s="24"/>
      <c r="L584" s="24"/>
      <c r="M584" s="24"/>
      <c r="N584" s="39"/>
    </row>
    <row r="585" spans="9:14" ht="15" hidden="1">
      <c r="I585" s="224" t="s">
        <v>695</v>
      </c>
      <c r="J585" s="9" t="s">
        <v>696</v>
      </c>
      <c r="K585" s="24"/>
      <c r="L585" s="24"/>
      <c r="M585" s="24"/>
      <c r="N585" s="39"/>
    </row>
    <row r="586" spans="9:14" ht="15" hidden="1">
      <c r="I586" s="224" t="s">
        <v>697</v>
      </c>
      <c r="J586" s="9" t="s">
        <v>698</v>
      </c>
      <c r="K586" s="24"/>
      <c r="L586" s="24"/>
      <c r="M586" s="24"/>
      <c r="N586" s="39"/>
    </row>
    <row r="587" spans="9:14" ht="15" hidden="1">
      <c r="I587" s="224" t="s">
        <v>699</v>
      </c>
      <c r="J587" s="9" t="s">
        <v>700</v>
      </c>
      <c r="K587" s="24"/>
      <c r="L587" s="24"/>
      <c r="M587" s="24"/>
      <c r="N587" s="39"/>
    </row>
    <row r="588" spans="9:14" ht="15" hidden="1">
      <c r="I588" s="224" t="s">
        <v>701</v>
      </c>
      <c r="J588" s="9" t="s">
        <v>700</v>
      </c>
      <c r="K588" s="24"/>
      <c r="L588" s="24"/>
      <c r="M588" s="24"/>
      <c r="N588" s="39"/>
    </row>
    <row r="589" spans="9:14" ht="15" hidden="1">
      <c r="I589" s="224" t="s">
        <v>702</v>
      </c>
      <c r="J589" s="9" t="s">
        <v>703</v>
      </c>
      <c r="K589" s="24"/>
      <c r="L589" s="24"/>
      <c r="M589" s="24"/>
      <c r="N589" s="39"/>
    </row>
    <row r="590" spans="9:14" ht="15" hidden="1">
      <c r="I590" s="224" t="s">
        <v>704</v>
      </c>
      <c r="J590" s="9" t="s">
        <v>703</v>
      </c>
      <c r="K590" s="24"/>
      <c r="L590" s="24"/>
      <c r="M590" s="24"/>
      <c r="N590" s="39"/>
    </row>
    <row r="591" spans="9:14" ht="15" hidden="1">
      <c r="I591" s="224" t="s">
        <v>705</v>
      </c>
      <c r="J591" s="9" t="s">
        <v>706</v>
      </c>
      <c r="K591" s="24"/>
      <c r="L591" s="24"/>
      <c r="M591" s="24"/>
      <c r="N591" s="39"/>
    </row>
    <row r="592" spans="9:14" ht="15" hidden="1">
      <c r="I592" s="224" t="s">
        <v>707</v>
      </c>
      <c r="J592" s="9" t="s">
        <v>708</v>
      </c>
      <c r="K592" s="24"/>
      <c r="L592" s="24"/>
      <c r="M592" s="24"/>
      <c r="N592" s="39"/>
    </row>
    <row r="593" spans="9:14" ht="15" hidden="1">
      <c r="I593" s="224" t="s">
        <v>709</v>
      </c>
      <c r="J593" s="9" t="s">
        <v>710</v>
      </c>
      <c r="K593" s="24"/>
      <c r="L593" s="24"/>
      <c r="M593" s="24"/>
      <c r="N593" s="39"/>
    </row>
    <row r="594" spans="9:14" ht="15" hidden="1">
      <c r="I594" s="224" t="s">
        <v>711</v>
      </c>
      <c r="J594" s="9" t="s">
        <v>710</v>
      </c>
      <c r="K594" s="24"/>
      <c r="L594" s="24"/>
      <c r="M594" s="24"/>
      <c r="N594" s="39"/>
    </row>
    <row r="595" spans="9:14" ht="15" hidden="1">
      <c r="I595" s="224" t="s">
        <v>712</v>
      </c>
      <c r="J595" s="9" t="s">
        <v>713</v>
      </c>
      <c r="K595" s="24"/>
      <c r="L595" s="24"/>
      <c r="M595" s="24"/>
      <c r="N595" s="39"/>
    </row>
    <row r="596" spans="9:14" ht="15" hidden="1">
      <c r="I596" s="224" t="s">
        <v>714</v>
      </c>
      <c r="J596" s="9" t="s">
        <v>713</v>
      </c>
      <c r="K596" s="24"/>
      <c r="L596" s="24"/>
      <c r="M596" s="24"/>
      <c r="N596" s="39"/>
    </row>
    <row r="597" spans="9:14" ht="30" hidden="1">
      <c r="I597" s="224" t="s">
        <v>715</v>
      </c>
      <c r="J597" s="9" t="s">
        <v>716</v>
      </c>
      <c r="K597" s="24"/>
      <c r="L597" s="24"/>
      <c r="M597" s="24"/>
      <c r="N597" s="39"/>
    </row>
    <row r="598" spans="9:14" ht="30" hidden="1">
      <c r="I598" s="224" t="s">
        <v>717</v>
      </c>
      <c r="J598" s="9" t="s">
        <v>716</v>
      </c>
      <c r="K598" s="24"/>
      <c r="L598" s="24"/>
      <c r="M598" s="24"/>
      <c r="N598" s="39"/>
    </row>
    <row r="599" spans="9:14" ht="30" hidden="1">
      <c r="I599" s="224" t="s">
        <v>718</v>
      </c>
      <c r="J599" s="9" t="s">
        <v>719</v>
      </c>
      <c r="K599" s="24"/>
      <c r="L599" s="24"/>
      <c r="M599" s="24"/>
      <c r="N599" s="39"/>
    </row>
    <row r="600" spans="9:14" ht="30" hidden="1">
      <c r="I600" s="224" t="s">
        <v>720</v>
      </c>
      <c r="J600" s="9" t="s">
        <v>719</v>
      </c>
      <c r="K600" s="24"/>
      <c r="L600" s="24"/>
      <c r="M600" s="24"/>
      <c r="N600" s="39"/>
    </row>
    <row r="601" spans="9:14" ht="30" hidden="1">
      <c r="I601" s="224" t="s">
        <v>721</v>
      </c>
      <c r="J601" s="9" t="s">
        <v>722</v>
      </c>
      <c r="K601" s="24"/>
      <c r="L601" s="24"/>
      <c r="M601" s="24"/>
      <c r="N601" s="39"/>
    </row>
    <row r="602" spans="9:14" ht="30" hidden="1">
      <c r="I602" s="224" t="s">
        <v>723</v>
      </c>
      <c r="J602" s="9" t="s">
        <v>722</v>
      </c>
      <c r="K602" s="24"/>
      <c r="L602" s="24"/>
      <c r="M602" s="24"/>
      <c r="N602" s="39"/>
    </row>
    <row r="603" spans="9:14" ht="15" hidden="1">
      <c r="I603" s="224" t="s">
        <v>724</v>
      </c>
      <c r="J603" s="9" t="s">
        <v>725</v>
      </c>
      <c r="K603" s="24"/>
      <c r="L603" s="24"/>
      <c r="M603" s="24"/>
      <c r="N603" s="39"/>
    </row>
    <row r="604" spans="9:14" ht="15" hidden="1">
      <c r="I604" s="224" t="s">
        <v>726</v>
      </c>
      <c r="J604" s="9" t="s">
        <v>725</v>
      </c>
      <c r="K604" s="24"/>
      <c r="L604" s="24"/>
      <c r="M604" s="24"/>
      <c r="N604" s="39"/>
    </row>
    <row r="605" spans="9:14" ht="15" hidden="1">
      <c r="I605" s="224" t="s">
        <v>727</v>
      </c>
      <c r="J605" s="9" t="s">
        <v>728</v>
      </c>
      <c r="K605" s="24"/>
      <c r="L605" s="24"/>
      <c r="M605" s="24"/>
      <c r="N605" s="39"/>
    </row>
    <row r="606" spans="9:14" ht="15" hidden="1">
      <c r="I606" s="224" t="s">
        <v>729</v>
      </c>
      <c r="J606" s="9" t="s">
        <v>728</v>
      </c>
      <c r="K606" s="24"/>
      <c r="L606" s="24"/>
      <c r="M606" s="24"/>
      <c r="N606" s="39"/>
    </row>
    <row r="607" spans="9:14" ht="15" hidden="1">
      <c r="I607" s="224" t="s">
        <v>730</v>
      </c>
      <c r="J607" s="9" t="s">
        <v>731</v>
      </c>
      <c r="K607" s="24"/>
      <c r="L607" s="24"/>
      <c r="M607" s="24"/>
      <c r="N607" s="39"/>
    </row>
    <row r="608" spans="9:14" ht="15" hidden="1">
      <c r="I608" s="224" t="s">
        <v>732</v>
      </c>
      <c r="J608" s="9" t="s">
        <v>731</v>
      </c>
      <c r="K608" s="24"/>
      <c r="L608" s="24"/>
      <c r="M608" s="24"/>
      <c r="N608" s="39"/>
    </row>
    <row r="609" spans="9:14" ht="15" hidden="1">
      <c r="I609" s="224" t="s">
        <v>733</v>
      </c>
      <c r="J609" s="9" t="s">
        <v>734</v>
      </c>
      <c r="K609" s="24"/>
      <c r="L609" s="24"/>
      <c r="M609" s="24"/>
      <c r="N609" s="39"/>
    </row>
    <row r="610" spans="9:14" ht="15" hidden="1">
      <c r="I610" s="224" t="s">
        <v>735</v>
      </c>
      <c r="J610" s="9" t="s">
        <v>734</v>
      </c>
      <c r="K610" s="24"/>
      <c r="L610" s="24"/>
      <c r="M610" s="24"/>
      <c r="N610" s="39"/>
    </row>
    <row r="611" spans="9:14" ht="30" hidden="1">
      <c r="I611" s="224" t="s">
        <v>736</v>
      </c>
      <c r="J611" s="9" t="s">
        <v>737</v>
      </c>
      <c r="K611" s="24"/>
      <c r="L611" s="24"/>
      <c r="M611" s="24"/>
      <c r="N611" s="39"/>
    </row>
    <row r="612" spans="9:14" ht="30" hidden="1">
      <c r="I612" s="224" t="s">
        <v>738</v>
      </c>
      <c r="J612" s="9" t="s">
        <v>737</v>
      </c>
      <c r="K612" s="24"/>
      <c r="L612" s="24"/>
      <c r="M612" s="24"/>
      <c r="N612" s="39"/>
    </row>
    <row r="613" spans="9:14" ht="30" hidden="1">
      <c r="I613" s="224" t="s">
        <v>739</v>
      </c>
      <c r="J613" s="9" t="s">
        <v>740</v>
      </c>
      <c r="K613" s="24"/>
      <c r="L613" s="24"/>
      <c r="M613" s="24"/>
      <c r="N613" s="39"/>
    </row>
    <row r="614" spans="9:14" ht="30" hidden="1">
      <c r="I614" s="224" t="s">
        <v>741</v>
      </c>
      <c r="J614" s="9" t="s">
        <v>740</v>
      </c>
      <c r="K614" s="24"/>
      <c r="L614" s="24"/>
      <c r="M614" s="24"/>
      <c r="N614" s="39"/>
    </row>
    <row r="615" spans="9:14" ht="15" hidden="1">
      <c r="I615" s="38" t="s">
        <v>742</v>
      </c>
      <c r="J615" s="9" t="s">
        <v>321</v>
      </c>
      <c r="K615" s="24"/>
      <c r="L615" s="24"/>
      <c r="M615" s="24"/>
      <c r="N615" s="39"/>
    </row>
    <row r="616" spans="9:14" ht="15" hidden="1">
      <c r="I616" s="234" t="s">
        <v>743</v>
      </c>
      <c r="J616" s="235" t="s">
        <v>323</v>
      </c>
      <c r="K616" s="21"/>
      <c r="L616" s="21"/>
      <c r="M616" s="21"/>
      <c r="N616" s="40"/>
    </row>
    <row r="617" spans="9:14" ht="15" hidden="1">
      <c r="I617" s="38" t="s">
        <v>744</v>
      </c>
      <c r="J617" s="9" t="s">
        <v>325</v>
      </c>
      <c r="K617" s="24"/>
      <c r="L617" s="24"/>
      <c r="M617" s="24"/>
      <c r="N617" s="39"/>
    </row>
    <row r="618" spans="9:14" ht="30" hidden="1">
      <c r="I618" s="38" t="s">
        <v>745</v>
      </c>
      <c r="J618" s="9" t="s">
        <v>746</v>
      </c>
      <c r="K618" s="24"/>
      <c r="L618" s="24"/>
      <c r="M618" s="24"/>
      <c r="N618" s="39"/>
    </row>
    <row r="619" spans="9:14" ht="30" hidden="1">
      <c r="I619" s="38" t="s">
        <v>747</v>
      </c>
      <c r="J619" s="9" t="s">
        <v>746</v>
      </c>
      <c r="K619" s="24"/>
      <c r="L619" s="24"/>
      <c r="M619" s="24"/>
      <c r="N619" s="39"/>
    </row>
    <row r="620" spans="9:14" ht="30" hidden="1">
      <c r="I620" s="38" t="s">
        <v>748</v>
      </c>
      <c r="J620" s="9" t="s">
        <v>749</v>
      </c>
      <c r="K620" s="24"/>
      <c r="L620" s="24"/>
      <c r="M620" s="24"/>
      <c r="N620" s="39"/>
    </row>
    <row r="621" spans="9:14" ht="30" hidden="1">
      <c r="I621" s="38" t="s">
        <v>750</v>
      </c>
      <c r="J621" s="9" t="s">
        <v>749</v>
      </c>
      <c r="K621" s="24"/>
      <c r="L621" s="24"/>
      <c r="M621" s="24"/>
      <c r="N621" s="39"/>
    </row>
    <row r="622" spans="9:14" ht="15" hidden="1">
      <c r="I622" s="38" t="s">
        <v>751</v>
      </c>
      <c r="J622" s="9" t="s">
        <v>333</v>
      </c>
      <c r="K622" s="24"/>
      <c r="L622" s="24"/>
      <c r="M622" s="24"/>
      <c r="N622" s="39"/>
    </row>
    <row r="623" spans="9:14" ht="15" hidden="1">
      <c r="I623" s="38" t="s">
        <v>752</v>
      </c>
      <c r="J623" s="9" t="s">
        <v>753</v>
      </c>
      <c r="K623" s="24"/>
      <c r="L623" s="24"/>
      <c r="M623" s="24"/>
      <c r="N623" s="39"/>
    </row>
    <row r="624" spans="9:14" ht="15" hidden="1">
      <c r="I624" s="38" t="s">
        <v>754</v>
      </c>
      <c r="J624" s="9" t="s">
        <v>753</v>
      </c>
      <c r="K624" s="24"/>
      <c r="L624" s="24"/>
      <c r="M624" s="24"/>
      <c r="N624" s="39"/>
    </row>
    <row r="625" spans="9:14" ht="30" hidden="1">
      <c r="I625" s="38" t="s">
        <v>755</v>
      </c>
      <c r="J625" s="9" t="s">
        <v>756</v>
      </c>
      <c r="K625" s="24"/>
      <c r="L625" s="24"/>
      <c r="M625" s="24"/>
      <c r="N625" s="39"/>
    </row>
    <row r="626" spans="9:14" ht="30" hidden="1">
      <c r="I626" s="38" t="s">
        <v>757</v>
      </c>
      <c r="J626" s="9" t="s">
        <v>756</v>
      </c>
      <c r="K626" s="24"/>
      <c r="L626" s="24"/>
      <c r="M626" s="24"/>
      <c r="N626" s="39"/>
    </row>
    <row r="627" spans="9:14" ht="30" hidden="1">
      <c r="I627" s="38" t="s">
        <v>758</v>
      </c>
      <c r="J627" s="9" t="s">
        <v>341</v>
      </c>
      <c r="K627" s="24"/>
      <c r="L627" s="24"/>
      <c r="M627" s="24"/>
      <c r="N627" s="39"/>
    </row>
    <row r="628" spans="9:14" ht="30" hidden="1">
      <c r="I628" s="38" t="s">
        <v>759</v>
      </c>
      <c r="J628" s="9" t="s">
        <v>343</v>
      </c>
      <c r="K628" s="24"/>
      <c r="L628" s="24"/>
      <c r="M628" s="24"/>
      <c r="N628" s="39"/>
    </row>
    <row r="629" spans="9:14" ht="30" hidden="1">
      <c r="I629" s="38" t="s">
        <v>760</v>
      </c>
      <c r="J629" s="9" t="s">
        <v>761</v>
      </c>
      <c r="K629" s="24"/>
      <c r="L629" s="24"/>
      <c r="M629" s="24"/>
      <c r="N629" s="39"/>
    </row>
    <row r="630" spans="9:14" ht="30" hidden="1">
      <c r="I630" s="38" t="s">
        <v>762</v>
      </c>
      <c r="J630" s="9" t="s">
        <v>761</v>
      </c>
      <c r="K630" s="24"/>
      <c r="L630" s="24"/>
      <c r="M630" s="24"/>
      <c r="N630" s="39"/>
    </row>
    <row r="631" spans="9:14" ht="30" hidden="1">
      <c r="I631" s="38" t="s">
        <v>763</v>
      </c>
      <c r="J631" s="9" t="s">
        <v>764</v>
      </c>
      <c r="K631" s="24"/>
      <c r="L631" s="24"/>
      <c r="M631" s="24"/>
      <c r="N631" s="39"/>
    </row>
    <row r="632" spans="9:14" ht="30" hidden="1">
      <c r="I632" s="38" t="s">
        <v>765</v>
      </c>
      <c r="J632" s="9" t="s">
        <v>764</v>
      </c>
      <c r="K632" s="24"/>
      <c r="L632" s="24"/>
      <c r="M632" s="24"/>
      <c r="N632" s="39"/>
    </row>
    <row r="633" spans="9:14" ht="15" hidden="1">
      <c r="I633" s="38" t="s">
        <v>766</v>
      </c>
      <c r="J633" s="9" t="s">
        <v>351</v>
      </c>
      <c r="K633" s="24"/>
      <c r="L633" s="24"/>
      <c r="M633" s="24"/>
      <c r="N633" s="39"/>
    </row>
    <row r="634" spans="9:14" ht="15" hidden="1">
      <c r="I634" s="224" t="s">
        <v>767</v>
      </c>
      <c r="J634" s="9" t="s">
        <v>661</v>
      </c>
      <c r="K634" s="24"/>
      <c r="L634" s="24"/>
      <c r="M634" s="24"/>
      <c r="N634" s="39"/>
    </row>
    <row r="635" spans="9:14" ht="15" hidden="1">
      <c r="I635" s="224" t="s">
        <v>768</v>
      </c>
      <c r="J635" s="9" t="s">
        <v>661</v>
      </c>
      <c r="K635" s="24"/>
      <c r="L635" s="24"/>
      <c r="M635" s="24"/>
      <c r="N635" s="39"/>
    </row>
    <row r="636" spans="9:14" ht="15" hidden="1">
      <c r="I636" s="224" t="s">
        <v>769</v>
      </c>
      <c r="J636" s="9" t="s">
        <v>664</v>
      </c>
      <c r="K636" s="24"/>
      <c r="L636" s="24"/>
      <c r="M636" s="24"/>
      <c r="N636" s="39"/>
    </row>
    <row r="637" spans="9:14" ht="15" hidden="1">
      <c r="I637" s="224" t="s">
        <v>770</v>
      </c>
      <c r="J637" s="9" t="s">
        <v>771</v>
      </c>
      <c r="K637" s="24"/>
      <c r="L637" s="24"/>
      <c r="M637" s="24"/>
      <c r="N637" s="39"/>
    </row>
    <row r="638" spans="9:14" ht="30" hidden="1">
      <c r="I638" s="224" t="s">
        <v>772</v>
      </c>
      <c r="J638" s="9" t="s">
        <v>359</v>
      </c>
      <c r="K638" s="24"/>
      <c r="L638" s="24"/>
      <c r="M638" s="24"/>
      <c r="N638" s="39"/>
    </row>
    <row r="639" spans="9:14" ht="30" hidden="1">
      <c r="I639" s="224" t="s">
        <v>773</v>
      </c>
      <c r="J639" s="9" t="s">
        <v>361</v>
      </c>
      <c r="K639" s="24"/>
      <c r="L639" s="24"/>
      <c r="M639" s="24"/>
      <c r="N639" s="39"/>
    </row>
    <row r="640" spans="9:14" ht="30" hidden="1">
      <c r="I640" s="224" t="s">
        <v>774</v>
      </c>
      <c r="J640" s="9" t="s">
        <v>775</v>
      </c>
      <c r="K640" s="24"/>
      <c r="L640" s="24"/>
      <c r="M640" s="24"/>
      <c r="N640" s="39"/>
    </row>
    <row r="641" spans="9:14" ht="30" hidden="1">
      <c r="I641" s="224" t="s">
        <v>776</v>
      </c>
      <c r="J641" s="9" t="s">
        <v>775</v>
      </c>
      <c r="K641" s="24"/>
      <c r="L641" s="24"/>
      <c r="M641" s="24"/>
      <c r="N641" s="39"/>
    </row>
    <row r="642" spans="9:14" ht="30" hidden="1">
      <c r="I642" s="224" t="s">
        <v>777</v>
      </c>
      <c r="J642" s="9" t="s">
        <v>778</v>
      </c>
      <c r="K642" s="24"/>
      <c r="L642" s="24"/>
      <c r="M642" s="24"/>
      <c r="N642" s="39"/>
    </row>
    <row r="643" spans="9:14" ht="30" hidden="1">
      <c r="I643" s="224" t="s">
        <v>779</v>
      </c>
      <c r="J643" s="9" t="s">
        <v>778</v>
      </c>
      <c r="K643" s="24"/>
      <c r="L643" s="24"/>
      <c r="M643" s="24"/>
      <c r="N643" s="39"/>
    </row>
    <row r="644" spans="9:14" ht="30" hidden="1">
      <c r="I644" s="224" t="s">
        <v>780</v>
      </c>
      <c r="J644" s="9" t="s">
        <v>369</v>
      </c>
      <c r="K644" s="24"/>
      <c r="L644" s="24"/>
      <c r="M644" s="24"/>
      <c r="N644" s="39"/>
    </row>
    <row r="645" spans="9:14" ht="30" hidden="1">
      <c r="I645" s="224" t="s">
        <v>781</v>
      </c>
      <c r="J645" s="9" t="s">
        <v>782</v>
      </c>
      <c r="K645" s="24"/>
      <c r="L645" s="24"/>
      <c r="M645" s="24"/>
      <c r="N645" s="39"/>
    </row>
    <row r="646" spans="9:14" ht="30" hidden="1">
      <c r="I646" s="224" t="s">
        <v>783</v>
      </c>
      <c r="J646" s="9" t="s">
        <v>782</v>
      </c>
      <c r="K646" s="24"/>
      <c r="L646" s="24"/>
      <c r="M646" s="24"/>
      <c r="N646" s="39"/>
    </row>
    <row r="647" spans="9:14" ht="30" hidden="1">
      <c r="I647" s="224" t="s">
        <v>784</v>
      </c>
      <c r="J647" s="9" t="s">
        <v>785</v>
      </c>
      <c r="K647" s="24"/>
      <c r="L647" s="24"/>
      <c r="M647" s="24"/>
      <c r="N647" s="39"/>
    </row>
    <row r="648" spans="9:14" ht="30" hidden="1">
      <c r="I648" s="224" t="s">
        <v>786</v>
      </c>
      <c r="J648" s="9" t="s">
        <v>785</v>
      </c>
      <c r="K648" s="24"/>
      <c r="L648" s="24"/>
      <c r="M648" s="24"/>
      <c r="N648" s="39"/>
    </row>
    <row r="649" spans="9:14" ht="30" hidden="1">
      <c r="I649" s="224" t="s">
        <v>787</v>
      </c>
      <c r="J649" s="9" t="s">
        <v>377</v>
      </c>
      <c r="K649" s="24"/>
      <c r="L649" s="24"/>
      <c r="M649" s="24"/>
      <c r="N649" s="39"/>
    </row>
    <row r="650" spans="9:14" ht="30" hidden="1">
      <c r="I650" s="224" t="s">
        <v>788</v>
      </c>
      <c r="J650" s="9" t="s">
        <v>789</v>
      </c>
      <c r="K650" s="24"/>
      <c r="L650" s="24"/>
      <c r="M650" s="24"/>
      <c r="N650" s="39"/>
    </row>
    <row r="651" spans="9:14" ht="30" hidden="1">
      <c r="I651" s="224" t="s">
        <v>790</v>
      </c>
      <c r="J651" s="9" t="s">
        <v>789</v>
      </c>
      <c r="K651" s="24"/>
      <c r="L651" s="24"/>
      <c r="M651" s="24"/>
      <c r="N651" s="39"/>
    </row>
    <row r="652" spans="9:14" ht="30" hidden="1">
      <c r="I652" s="224" t="s">
        <v>791</v>
      </c>
      <c r="J652" s="9" t="s">
        <v>792</v>
      </c>
      <c r="K652" s="24"/>
      <c r="L652" s="24"/>
      <c r="M652" s="24"/>
      <c r="N652" s="39"/>
    </row>
    <row r="653" spans="9:14" ht="30" hidden="1">
      <c r="I653" s="224" t="s">
        <v>793</v>
      </c>
      <c r="J653" s="9" t="s">
        <v>792</v>
      </c>
      <c r="K653" s="24"/>
      <c r="L653" s="24"/>
      <c r="M653" s="24"/>
      <c r="N653" s="39"/>
    </row>
    <row r="654" spans="9:14" ht="15" hidden="1">
      <c r="I654" s="224" t="s">
        <v>794</v>
      </c>
      <c r="J654" s="9" t="s">
        <v>795</v>
      </c>
      <c r="K654" s="24"/>
      <c r="L654" s="24"/>
      <c r="M654" s="24"/>
      <c r="N654" s="39"/>
    </row>
    <row r="655" spans="9:14" ht="15" hidden="1">
      <c r="I655" s="224" t="s">
        <v>796</v>
      </c>
      <c r="J655" s="9" t="s">
        <v>797</v>
      </c>
      <c r="K655" s="24"/>
      <c r="L655" s="24"/>
      <c r="M655" s="24"/>
      <c r="N655" s="39"/>
    </row>
    <row r="656" spans="9:14" ht="15" hidden="1">
      <c r="I656" s="224" t="s">
        <v>798</v>
      </c>
      <c r="J656" s="9" t="s">
        <v>387</v>
      </c>
      <c r="K656" s="24"/>
      <c r="L656" s="24"/>
      <c r="M656" s="24"/>
      <c r="N656" s="39"/>
    </row>
    <row r="657" spans="9:14" ht="15" hidden="1">
      <c r="I657" s="224" t="s">
        <v>799</v>
      </c>
      <c r="J657" s="9" t="s">
        <v>800</v>
      </c>
      <c r="K657" s="24"/>
      <c r="L657" s="24"/>
      <c r="M657" s="24"/>
      <c r="N657" s="39"/>
    </row>
    <row r="658" spans="9:14" ht="15" hidden="1">
      <c r="I658" s="224" t="s">
        <v>801</v>
      </c>
      <c r="J658" s="9" t="s">
        <v>800</v>
      </c>
      <c r="K658" s="24"/>
      <c r="L658" s="24"/>
      <c r="M658" s="24"/>
      <c r="N658" s="39"/>
    </row>
    <row r="659" spans="9:14" ht="15" hidden="1">
      <c r="I659" s="224" t="s">
        <v>802</v>
      </c>
      <c r="J659" s="9" t="s">
        <v>803</v>
      </c>
      <c r="K659" s="24"/>
      <c r="L659" s="24"/>
      <c r="M659" s="24"/>
      <c r="N659" s="39"/>
    </row>
    <row r="660" spans="9:14" ht="15" hidden="1">
      <c r="I660" s="224" t="s">
        <v>804</v>
      </c>
      <c r="J660" s="9" t="s">
        <v>803</v>
      </c>
      <c r="K660" s="24"/>
      <c r="L660" s="24"/>
      <c r="M660" s="24"/>
      <c r="N660" s="39"/>
    </row>
    <row r="661" spans="9:14" ht="15" hidden="1">
      <c r="I661" s="224" t="s">
        <v>805</v>
      </c>
      <c r="J661" s="9" t="s">
        <v>396</v>
      </c>
      <c r="K661" s="24"/>
      <c r="L661" s="24"/>
      <c r="M661" s="24"/>
      <c r="N661" s="39"/>
    </row>
    <row r="662" spans="9:14" ht="15" hidden="1">
      <c r="I662" s="224" t="s">
        <v>806</v>
      </c>
      <c r="J662" s="9" t="s">
        <v>396</v>
      </c>
      <c r="K662" s="24"/>
      <c r="L662" s="24"/>
      <c r="M662" s="24"/>
      <c r="N662" s="39"/>
    </row>
    <row r="663" spans="9:14" ht="15" hidden="1">
      <c r="I663" s="224" t="s">
        <v>807</v>
      </c>
      <c r="J663" s="9" t="s">
        <v>808</v>
      </c>
      <c r="K663" s="24"/>
      <c r="L663" s="24"/>
      <c r="M663" s="24"/>
      <c r="N663" s="39"/>
    </row>
    <row r="664" spans="9:14" ht="15" hidden="1">
      <c r="I664" s="224" t="s">
        <v>809</v>
      </c>
      <c r="J664" s="9" t="s">
        <v>808</v>
      </c>
      <c r="K664" s="24"/>
      <c r="L664" s="24"/>
      <c r="M664" s="24"/>
      <c r="N664" s="39"/>
    </row>
    <row r="665" spans="9:14" ht="15" hidden="1">
      <c r="I665" s="224" t="s">
        <v>810</v>
      </c>
      <c r="J665" s="9" t="s">
        <v>811</v>
      </c>
      <c r="K665" s="24"/>
      <c r="L665" s="24"/>
      <c r="M665" s="24"/>
      <c r="N665" s="39"/>
    </row>
    <row r="666" spans="9:14" ht="15" hidden="1">
      <c r="I666" s="224" t="s">
        <v>812</v>
      </c>
      <c r="J666" s="9" t="s">
        <v>811</v>
      </c>
      <c r="K666" s="24"/>
      <c r="L666" s="24"/>
      <c r="M666" s="24"/>
      <c r="N666" s="39"/>
    </row>
    <row r="667" spans="9:14" ht="15" hidden="1">
      <c r="I667" s="224" t="s">
        <v>813</v>
      </c>
      <c r="J667" s="9" t="s">
        <v>814</v>
      </c>
      <c r="K667" s="24"/>
      <c r="L667" s="24"/>
      <c r="M667" s="24"/>
      <c r="N667" s="39"/>
    </row>
    <row r="668" spans="9:14" ht="15" hidden="1">
      <c r="I668" s="224" t="s">
        <v>815</v>
      </c>
      <c r="J668" s="9" t="s">
        <v>816</v>
      </c>
      <c r="K668" s="24"/>
      <c r="L668" s="24"/>
      <c r="M668" s="24"/>
      <c r="N668" s="39"/>
    </row>
    <row r="669" spans="9:14" ht="15" hidden="1">
      <c r="I669" s="224" t="s">
        <v>817</v>
      </c>
      <c r="J669" s="9" t="s">
        <v>816</v>
      </c>
      <c r="K669" s="24"/>
      <c r="L669" s="24"/>
      <c r="M669" s="24"/>
      <c r="N669" s="39"/>
    </row>
    <row r="670" spans="9:14" ht="15" hidden="1">
      <c r="I670" s="224" t="s">
        <v>818</v>
      </c>
      <c r="J670" s="9" t="s">
        <v>819</v>
      </c>
      <c r="K670" s="24"/>
      <c r="L670" s="24"/>
      <c r="M670" s="24"/>
      <c r="N670" s="39"/>
    </row>
    <row r="671" spans="9:14" ht="15" hidden="1">
      <c r="I671" s="224" t="s">
        <v>820</v>
      </c>
      <c r="J671" s="9" t="s">
        <v>819</v>
      </c>
      <c r="K671" s="24"/>
      <c r="L671" s="24"/>
      <c r="M671" s="24"/>
      <c r="N671" s="39"/>
    </row>
    <row r="672" spans="9:14" ht="15" hidden="1">
      <c r="I672" s="224" t="s">
        <v>821</v>
      </c>
      <c r="J672" s="9" t="s">
        <v>822</v>
      </c>
      <c r="K672" s="24"/>
      <c r="L672" s="24"/>
      <c r="M672" s="24"/>
      <c r="N672" s="39"/>
    </row>
    <row r="673" spans="9:14" ht="15" hidden="1">
      <c r="I673" s="224" t="s">
        <v>823</v>
      </c>
      <c r="J673" s="9" t="s">
        <v>822</v>
      </c>
      <c r="K673" s="24"/>
      <c r="L673" s="24"/>
      <c r="M673" s="24"/>
      <c r="N673" s="39"/>
    </row>
    <row r="674" spans="9:14" ht="15" hidden="1">
      <c r="I674" s="224" t="s">
        <v>824</v>
      </c>
      <c r="J674" s="9" t="s">
        <v>825</v>
      </c>
      <c r="K674" s="24"/>
      <c r="L674" s="24"/>
      <c r="M674" s="24"/>
      <c r="N674" s="39"/>
    </row>
    <row r="675" spans="9:14" ht="15" hidden="1">
      <c r="I675" s="224" t="s">
        <v>826</v>
      </c>
      <c r="J675" s="9" t="s">
        <v>827</v>
      </c>
      <c r="K675" s="24"/>
      <c r="L675" s="24"/>
      <c r="M675" s="24"/>
      <c r="N675" s="39"/>
    </row>
    <row r="676" spans="9:14" ht="30" hidden="1">
      <c r="I676" s="224" t="s">
        <v>828</v>
      </c>
      <c r="J676" s="9" t="s">
        <v>829</v>
      </c>
      <c r="K676" s="24"/>
      <c r="L676" s="24"/>
      <c r="M676" s="24"/>
      <c r="N676" s="39"/>
    </row>
    <row r="677" spans="9:14" ht="30" hidden="1">
      <c r="I677" s="224" t="s">
        <v>830</v>
      </c>
      <c r="J677" s="9" t="s">
        <v>831</v>
      </c>
      <c r="K677" s="24"/>
      <c r="L677" s="24"/>
      <c r="M677" s="24"/>
      <c r="N677" s="39"/>
    </row>
    <row r="678" spans="9:14" ht="15" hidden="1">
      <c r="I678" s="224" t="s">
        <v>832</v>
      </c>
      <c r="J678" s="9" t="s">
        <v>833</v>
      </c>
      <c r="K678" s="24"/>
      <c r="L678" s="24"/>
      <c r="M678" s="24"/>
      <c r="N678" s="39"/>
    </row>
    <row r="679" spans="9:14" ht="15" hidden="1">
      <c r="I679" s="224" t="s">
        <v>834</v>
      </c>
      <c r="J679" s="9" t="s">
        <v>833</v>
      </c>
      <c r="K679" s="24"/>
      <c r="L679" s="24"/>
      <c r="M679" s="24"/>
      <c r="N679" s="39"/>
    </row>
    <row r="680" spans="9:14" ht="15" hidden="1">
      <c r="I680" s="224" t="s">
        <v>835</v>
      </c>
      <c r="J680" s="9" t="s">
        <v>836</v>
      </c>
      <c r="K680" s="24"/>
      <c r="L680" s="24"/>
      <c r="M680" s="24"/>
      <c r="N680" s="39"/>
    </row>
    <row r="681" spans="9:14" ht="15" hidden="1">
      <c r="I681" s="224" t="s">
        <v>837</v>
      </c>
      <c r="J681" s="9" t="s">
        <v>836</v>
      </c>
      <c r="K681" s="24"/>
      <c r="L681" s="24"/>
      <c r="M681" s="24"/>
      <c r="N681" s="39"/>
    </row>
    <row r="682" spans="9:14" ht="15" hidden="1">
      <c r="I682" s="224" t="s">
        <v>838</v>
      </c>
      <c r="J682" s="9" t="s">
        <v>839</v>
      </c>
      <c r="K682" s="24"/>
      <c r="L682" s="24"/>
      <c r="M682" s="24"/>
      <c r="N682" s="39"/>
    </row>
    <row r="683" spans="9:14" ht="15" hidden="1">
      <c r="I683" s="224" t="s">
        <v>840</v>
      </c>
      <c r="J683" s="9" t="s">
        <v>839</v>
      </c>
      <c r="K683" s="24"/>
      <c r="L683" s="24"/>
      <c r="M683" s="24"/>
      <c r="N683" s="39"/>
    </row>
    <row r="684" spans="9:14" ht="15" hidden="1">
      <c r="I684" s="38" t="s">
        <v>841</v>
      </c>
      <c r="J684" s="9" t="s">
        <v>842</v>
      </c>
      <c r="K684" s="24"/>
      <c r="L684" s="24"/>
      <c r="M684" s="24"/>
      <c r="N684" s="39"/>
    </row>
    <row r="685" spans="9:14" ht="15" hidden="1">
      <c r="I685" s="234" t="s">
        <v>843</v>
      </c>
      <c r="J685" s="235" t="s">
        <v>844</v>
      </c>
      <c r="K685" s="21"/>
      <c r="L685" s="21"/>
      <c r="M685" s="21"/>
      <c r="N685" s="40"/>
    </row>
    <row r="686" spans="9:14" ht="15" hidden="1">
      <c r="I686" s="38" t="s">
        <v>845</v>
      </c>
      <c r="J686" s="9" t="s">
        <v>846</v>
      </c>
      <c r="K686" s="24"/>
      <c r="L686" s="24"/>
      <c r="M686" s="24"/>
      <c r="N686" s="39"/>
    </row>
    <row r="687" spans="9:14" ht="15" hidden="1">
      <c r="I687" s="38" t="s">
        <v>847</v>
      </c>
      <c r="J687" s="9" t="s">
        <v>848</v>
      </c>
      <c r="K687" s="24"/>
      <c r="L687" s="24"/>
      <c r="M687" s="24"/>
      <c r="N687" s="39"/>
    </row>
    <row r="688" spans="9:14" ht="15" hidden="1">
      <c r="I688" s="38" t="s">
        <v>849</v>
      </c>
      <c r="J688" s="9" t="s">
        <v>848</v>
      </c>
      <c r="K688" s="24"/>
      <c r="L688" s="24"/>
      <c r="M688" s="24"/>
      <c r="N688" s="39"/>
    </row>
    <row r="689" spans="9:14" ht="15" hidden="1">
      <c r="I689" s="38" t="s">
        <v>850</v>
      </c>
      <c r="J689" s="9" t="s">
        <v>851</v>
      </c>
      <c r="K689" s="24"/>
      <c r="L689" s="24"/>
      <c r="M689" s="24"/>
      <c r="N689" s="39"/>
    </row>
    <row r="690" spans="9:14" ht="15" hidden="1">
      <c r="I690" s="38" t="s">
        <v>852</v>
      </c>
      <c r="J690" s="9" t="s">
        <v>851</v>
      </c>
      <c r="K690" s="24"/>
      <c r="L690" s="24"/>
      <c r="M690" s="24"/>
      <c r="N690" s="39"/>
    </row>
    <row r="691" spans="9:14" ht="15" hidden="1">
      <c r="I691" s="38" t="s">
        <v>853</v>
      </c>
      <c r="J691" s="9" t="s">
        <v>854</v>
      </c>
      <c r="K691" s="24"/>
      <c r="L691" s="24"/>
      <c r="M691" s="24"/>
      <c r="N691" s="39"/>
    </row>
    <row r="692" spans="9:14" ht="15" hidden="1">
      <c r="I692" s="38" t="s">
        <v>855</v>
      </c>
      <c r="J692" s="9" t="s">
        <v>856</v>
      </c>
      <c r="K692" s="24"/>
      <c r="L692" s="24"/>
      <c r="M692" s="24"/>
      <c r="N692" s="39"/>
    </row>
    <row r="693" spans="9:14" ht="15" hidden="1">
      <c r="I693" s="38" t="s">
        <v>857</v>
      </c>
      <c r="J693" s="9" t="s">
        <v>858</v>
      </c>
      <c r="K693" s="24"/>
      <c r="L693" s="24"/>
      <c r="M693" s="24"/>
      <c r="N693" s="39"/>
    </row>
    <row r="694" spans="9:14" ht="15" hidden="1">
      <c r="I694" s="38" t="s">
        <v>859</v>
      </c>
      <c r="J694" s="9" t="s">
        <v>860</v>
      </c>
      <c r="K694" s="24"/>
      <c r="L694" s="24"/>
      <c r="M694" s="24"/>
      <c r="N694" s="39"/>
    </row>
    <row r="695" spans="9:14" ht="15" hidden="1">
      <c r="I695" s="38" t="s">
        <v>861</v>
      </c>
      <c r="J695" s="9" t="s">
        <v>860</v>
      </c>
      <c r="K695" s="24"/>
      <c r="L695" s="24"/>
      <c r="M695" s="24"/>
      <c r="N695" s="39"/>
    </row>
    <row r="696" spans="9:14" ht="15" hidden="1">
      <c r="I696" s="38" t="s">
        <v>862</v>
      </c>
      <c r="J696" s="9" t="s">
        <v>863</v>
      </c>
      <c r="K696" s="24"/>
      <c r="L696" s="24"/>
      <c r="M696" s="24"/>
      <c r="N696" s="39"/>
    </row>
    <row r="697" spans="9:14" ht="30" hidden="1">
      <c r="I697" s="38" t="s">
        <v>864</v>
      </c>
      <c r="J697" s="9" t="s">
        <v>865</v>
      </c>
      <c r="K697" s="24"/>
      <c r="L697" s="24"/>
      <c r="M697" s="24"/>
      <c r="N697" s="39"/>
    </row>
    <row r="698" spans="9:14" ht="30" hidden="1">
      <c r="I698" s="38" t="s">
        <v>866</v>
      </c>
      <c r="J698" s="9" t="s">
        <v>867</v>
      </c>
      <c r="K698" s="24"/>
      <c r="L698" s="24"/>
      <c r="M698" s="24"/>
      <c r="N698" s="39"/>
    </row>
    <row r="699" spans="9:14" ht="30" hidden="1">
      <c r="I699" s="348">
        <v>5954</v>
      </c>
      <c r="J699" s="349" t="s">
        <v>868</v>
      </c>
      <c r="K699" s="24"/>
      <c r="L699" s="24"/>
      <c r="M699" s="24"/>
      <c r="N699" s="39"/>
    </row>
    <row r="700" spans="9:14" ht="30" hidden="1">
      <c r="I700" s="348">
        <v>59541</v>
      </c>
      <c r="J700" s="349" t="s">
        <v>869</v>
      </c>
      <c r="K700" s="24"/>
      <c r="L700" s="24"/>
      <c r="M700" s="24"/>
      <c r="N700" s="39"/>
    </row>
    <row r="701" spans="9:14" ht="30" hidden="1">
      <c r="I701" s="348">
        <v>595410</v>
      </c>
      <c r="J701" s="349" t="s">
        <v>869</v>
      </c>
      <c r="K701" s="24"/>
      <c r="L701" s="24"/>
      <c r="M701" s="24"/>
      <c r="N701" s="39"/>
    </row>
    <row r="702" spans="9:14" ht="15" hidden="1">
      <c r="I702" s="38">
        <v>5959</v>
      </c>
      <c r="J702" s="9" t="s">
        <v>870</v>
      </c>
      <c r="K702" s="24"/>
      <c r="L702" s="24"/>
      <c r="M702" s="24"/>
      <c r="N702" s="39"/>
    </row>
    <row r="703" spans="9:14" ht="15" hidden="1">
      <c r="I703" s="38">
        <v>59591</v>
      </c>
      <c r="J703" s="9" t="s">
        <v>871</v>
      </c>
      <c r="K703" s="24"/>
      <c r="L703" s="24"/>
      <c r="M703" s="24"/>
      <c r="N703" s="39"/>
    </row>
    <row r="704" spans="9:14" ht="15" hidden="1">
      <c r="I704" s="38">
        <v>595910</v>
      </c>
      <c r="J704" s="9" t="s">
        <v>871</v>
      </c>
      <c r="K704" s="24"/>
      <c r="L704" s="24"/>
      <c r="M704" s="24"/>
      <c r="N704" s="39"/>
    </row>
    <row r="705" spans="9:14" ht="15" hidden="1">
      <c r="I705" s="38">
        <v>59592</v>
      </c>
      <c r="J705" s="9" t="s">
        <v>872</v>
      </c>
      <c r="K705" s="24"/>
      <c r="L705" s="24"/>
      <c r="M705" s="24"/>
      <c r="N705" s="39"/>
    </row>
    <row r="706" spans="9:14" ht="15" hidden="1">
      <c r="I706" s="38">
        <v>595920</v>
      </c>
      <c r="J706" s="9" t="s">
        <v>872</v>
      </c>
      <c r="K706" s="24"/>
      <c r="L706" s="24"/>
      <c r="M706" s="24"/>
      <c r="N706" s="39"/>
    </row>
    <row r="707" spans="9:14" ht="18" thickBot="1">
      <c r="I707" s="271" t="s">
        <v>22</v>
      </c>
      <c r="J707" s="295" t="s">
        <v>1044</v>
      </c>
      <c r="K707" s="330">
        <f>K708-(-K709)</f>
        <v>0</v>
      </c>
      <c r="L707" s="330">
        <f>L708-(-L709)</f>
        <v>0</v>
      </c>
      <c r="M707" s="330">
        <f>M708-(-M709)</f>
        <v>0</v>
      </c>
      <c r="N707" s="331">
        <f>N708-(-N709)</f>
        <v>0</v>
      </c>
    </row>
    <row r="708" spans="9:14" ht="15" hidden="1">
      <c r="I708" s="265" t="s">
        <v>874</v>
      </c>
      <c r="J708" s="291" t="s">
        <v>901</v>
      </c>
      <c r="K708" s="292">
        <v>153.1</v>
      </c>
      <c r="L708" s="292">
        <v>153.1</v>
      </c>
      <c r="M708" s="292">
        <v>153.1</v>
      </c>
      <c r="N708" s="293">
        <v>153.1</v>
      </c>
    </row>
    <row r="709" spans="9:14" ht="15.75" hidden="1" thickBot="1">
      <c r="I709" s="140" t="s">
        <v>875</v>
      </c>
      <c r="J709" s="126" t="s">
        <v>902</v>
      </c>
      <c r="K709" s="81">
        <v>-153.1</v>
      </c>
      <c r="L709" s="81">
        <v>-153.1</v>
      </c>
      <c r="M709" s="81">
        <v>-153.1</v>
      </c>
      <c r="N709" s="82">
        <v>-153.1</v>
      </c>
    </row>
  </sheetData>
  <sheetProtection/>
  <autoFilter ref="A5:J12"/>
  <mergeCells count="3">
    <mergeCell ref="A2:N2"/>
    <mergeCell ref="L4:N4"/>
    <mergeCell ref="M1:N1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10"/>
  <sheetViews>
    <sheetView showZeros="0" zoomScalePageLayoutView="0" workbookViewId="0" topLeftCell="A1">
      <pane xSplit="9" ySplit="5" topLeftCell="J15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A2" sqref="A2:N2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8.140625" style="15" customWidth="1"/>
    <col min="10" max="10" width="77.28125" style="10" customWidth="1"/>
    <col min="11" max="11" width="12.00390625" style="0" customWidth="1"/>
    <col min="12" max="14" width="11.28125" style="0" customWidth="1"/>
  </cols>
  <sheetData>
    <row r="1" spans="13:14" ht="15.75">
      <c r="M1" s="484" t="s">
        <v>1078</v>
      </c>
      <c r="N1" s="484"/>
    </row>
    <row r="2" spans="1:14" ht="27.75" customHeight="1">
      <c r="A2" s="486" t="s">
        <v>1061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2:14" ht="15.75" customHeight="1" thickBot="1">
      <c r="L3" s="485" t="s">
        <v>987</v>
      </c>
      <c r="M3" s="485"/>
      <c r="N3" s="485"/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49" t="s">
        <v>1027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62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47">
        <f>FAOAM!K6/'FAOAM  %PIB  (2)'!K$710*100</f>
        <v>4.373408239700375</v>
      </c>
      <c r="L6" s="47">
        <f>FAOAM!L6/'FAOAM  %PIB  (2)'!L$710*100</f>
        <v>4.24341736694678</v>
      </c>
      <c r="M6" s="47">
        <f>FAOAM!M6/'FAOAM  %PIB  (2)'!M$710*100</f>
        <v>4.313200257566001</v>
      </c>
      <c r="N6" s="48">
        <f>FAOAM!N6/'FAOAM  %PIB  (2)'!N$710*100</f>
        <v>4.315957446808511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>
        <v>12</v>
      </c>
      <c r="J7" s="232" t="s">
        <v>934</v>
      </c>
      <c r="K7" s="239">
        <f>FAOAM!K7/'FAOAM  %PIB  (2)'!K$710*100</f>
        <v>2.4419475655430714</v>
      </c>
      <c r="L7" s="239">
        <f>FAOAM!L7/'FAOAM  %PIB  (2)'!L$710*100</f>
        <v>2.480392156862745</v>
      </c>
      <c r="M7" s="239">
        <f>FAOAM!M7/'FAOAM  %PIB  (2)'!M$710*100</f>
        <v>2.506117192530586</v>
      </c>
      <c r="N7" s="240">
        <f>FAOAM!N7/'FAOAM  %PIB  (2)'!N$710*100</f>
        <v>2.50531914893617</v>
      </c>
    </row>
    <row r="8" spans="1:14" ht="15" customHeight="1">
      <c r="A8" s="5" t="s">
        <v>1</v>
      </c>
      <c r="B8" s="5" t="s">
        <v>6</v>
      </c>
      <c r="C8" s="5" t="s">
        <v>6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32</v>
      </c>
      <c r="J8" s="340" t="s">
        <v>1003</v>
      </c>
      <c r="K8" s="60">
        <f>FAOAM!K8/'FAOAM  %PIB  (2)'!K$710*100</f>
        <v>2.4419475655430714</v>
      </c>
      <c r="L8" s="60">
        <f>FAOAM!L8/'FAOAM  %PIB  (2)'!L$710*100</f>
        <v>2.480392156862745</v>
      </c>
      <c r="M8" s="60">
        <f>FAOAM!M8/'FAOAM  %PIB  (2)'!M$710*100</f>
        <v>2.506117192530586</v>
      </c>
      <c r="N8" s="93">
        <f>FAOAM!N8/'FAOAM  %PIB  (2)'!N$710*100</f>
        <v>2.50531914893617</v>
      </c>
    </row>
    <row r="9" spans="1:14" s="13" customFormat="1" ht="30" customHeight="1">
      <c r="A9" s="14" t="s">
        <v>1</v>
      </c>
      <c r="B9" s="14" t="s">
        <v>6</v>
      </c>
      <c r="C9" s="14" t="s">
        <v>6</v>
      </c>
      <c r="D9" s="14" t="s">
        <v>1</v>
      </c>
      <c r="E9" s="14" t="s">
        <v>2</v>
      </c>
      <c r="F9" s="14" t="s">
        <v>2</v>
      </c>
      <c r="G9" s="14" t="s">
        <v>2</v>
      </c>
      <c r="H9" s="34"/>
      <c r="I9" s="296" t="s">
        <v>33</v>
      </c>
      <c r="J9" s="337" t="s">
        <v>1004</v>
      </c>
      <c r="K9" s="183">
        <f>FAOAM!K9/'FAOAM  %PIB  (2)'!K$710*100</f>
        <v>2.372059925093633</v>
      </c>
      <c r="L9" s="183">
        <f>FAOAM!L9/'FAOAM  %PIB  (2)'!L$710*100</f>
        <v>2.4150560224089634</v>
      </c>
      <c r="M9" s="183">
        <f>FAOAM!M9/'FAOAM  %PIB  (2)'!M$710*100</f>
        <v>2.446039922730199</v>
      </c>
      <c r="N9" s="184">
        <f>FAOAM!N9/'FAOAM  %PIB  (2)'!N$710*100</f>
        <v>2.450177304964539</v>
      </c>
    </row>
    <row r="10" spans="1:14" ht="47.25" customHeight="1">
      <c r="A10" s="5" t="s">
        <v>1</v>
      </c>
      <c r="B10" s="5" t="s">
        <v>6</v>
      </c>
      <c r="C10" s="5" t="s">
        <v>6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38" t="s">
        <v>35</v>
      </c>
      <c r="J10" s="9" t="s">
        <v>1005</v>
      </c>
      <c r="K10" s="183">
        <f>FAOAM!K10/'FAOAM  %PIB  (2)'!K$710*100</f>
        <v>0.0698876404494382</v>
      </c>
      <c r="L10" s="183">
        <f>FAOAM!L10/'FAOAM  %PIB  (2)'!L$710*100</f>
        <v>0.06533613445378152</v>
      </c>
      <c r="M10" s="183">
        <f>FAOAM!M10/'FAOAM  %PIB  (2)'!M$710*100</f>
        <v>0.06007726980038634</v>
      </c>
      <c r="N10" s="184">
        <f>FAOAM!N10/'FAOAM  %PIB  (2)'!N$710*100</f>
        <v>0.0551418439716312</v>
      </c>
    </row>
    <row r="11" spans="1:18" s="12" customFormat="1" ht="15" customHeight="1">
      <c r="A11" s="11" t="s">
        <v>1</v>
      </c>
      <c r="B11" s="11" t="s">
        <v>11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33"/>
      <c r="I11" s="231" t="s">
        <v>38</v>
      </c>
      <c r="J11" s="110" t="s">
        <v>939</v>
      </c>
      <c r="K11" s="239">
        <f>FAOAM!K11/'FAOAM  %PIB  (2)'!K$710*100</f>
        <v>0.004943820224719101</v>
      </c>
      <c r="L11" s="239">
        <f>FAOAM!L11/'FAOAM  %PIB  (2)'!L$710*100</f>
        <v>0.004621848739495798</v>
      </c>
      <c r="M11" s="239">
        <f>FAOAM!M11/'FAOAM  %PIB  (2)'!M$710*100</f>
        <v>0.004249839021249195</v>
      </c>
      <c r="N11" s="240">
        <f>FAOAM!N11/'FAOAM  %PIB  (2)'!N$710*100</f>
        <v>0.003900709219858156</v>
      </c>
      <c r="O11" s="20"/>
      <c r="P11" s="20"/>
      <c r="Q11" s="20"/>
      <c r="R11" s="20"/>
    </row>
    <row r="12" spans="1:14" ht="15" customHeight="1">
      <c r="A12" s="5" t="s">
        <v>1</v>
      </c>
      <c r="B12" s="5" t="s">
        <v>11</v>
      </c>
      <c r="C12" s="5" t="s">
        <v>1</v>
      </c>
      <c r="D12" s="5" t="s">
        <v>2</v>
      </c>
      <c r="E12" s="5" t="s">
        <v>2</v>
      </c>
      <c r="F12" s="5" t="s">
        <v>2</v>
      </c>
      <c r="G12" s="5" t="s">
        <v>2</v>
      </c>
      <c r="H12" s="30"/>
      <c r="I12" s="38" t="s">
        <v>39</v>
      </c>
      <c r="J12" s="114" t="s">
        <v>940</v>
      </c>
      <c r="K12" s="298">
        <f>FAOAM!K12/'FAOAM  %PIB  (2)'!K$710*100</f>
        <v>0.004943820224719101</v>
      </c>
      <c r="L12" s="298">
        <f>FAOAM!L12/'FAOAM  %PIB  (2)'!L$710*100</f>
        <v>0.004621848739495798</v>
      </c>
      <c r="M12" s="298">
        <f>FAOAM!M12/'FAOAM  %PIB  (2)'!M$710*100</f>
        <v>0.004249839021249195</v>
      </c>
      <c r="N12" s="299">
        <f>FAOAM!N12/'FAOAM  %PIB  (2)'!N$710*100</f>
        <v>0.003900709219858156</v>
      </c>
    </row>
    <row r="13" spans="1:14" ht="34.5">
      <c r="A13" s="54"/>
      <c r="B13" s="54"/>
      <c r="C13" s="54"/>
      <c r="D13" s="54"/>
      <c r="E13" s="54"/>
      <c r="F13" s="54"/>
      <c r="G13" s="54"/>
      <c r="H13" s="55"/>
      <c r="I13" s="231">
        <v>19</v>
      </c>
      <c r="J13" s="110" t="s">
        <v>1056</v>
      </c>
      <c r="K13" s="239">
        <f>FAOAM!K13/'FAOAM  %PIB  (2)'!K$710*100</f>
        <v>1.926516853932584</v>
      </c>
      <c r="L13" s="239">
        <f>FAOAM!L13/'FAOAM  %PIB  (2)'!L$710*100</f>
        <v>1.7584033613445378</v>
      </c>
      <c r="M13" s="239">
        <f>FAOAM!M13/'FAOAM  %PIB  (2)'!M$710*100</f>
        <v>1.8028332260141662</v>
      </c>
      <c r="N13" s="240">
        <f>FAOAM!N13/'FAOAM  %PIB  (2)'!N$710*100</f>
        <v>1.8067375886524824</v>
      </c>
    </row>
    <row r="14" spans="1:14" ht="15">
      <c r="A14" s="54"/>
      <c r="B14" s="54"/>
      <c r="C14" s="54"/>
      <c r="D14" s="54"/>
      <c r="E14" s="54"/>
      <c r="F14" s="54"/>
      <c r="G14" s="54"/>
      <c r="H14" s="55"/>
      <c r="I14" s="338">
        <v>192</v>
      </c>
      <c r="J14" s="114" t="s">
        <v>999</v>
      </c>
      <c r="K14" s="183">
        <f>FAOAM!K14/'FAOAM  %PIB  (2)'!K$710*100</f>
        <v>1.926516853932584</v>
      </c>
      <c r="L14" s="183">
        <f>FAOAM!L14/'FAOAM  %PIB  (2)'!L$710*100</f>
        <v>1.7584033613445378</v>
      </c>
      <c r="M14" s="183">
        <f>FAOAM!M14/'FAOAM  %PIB  (2)'!M$710*100</f>
        <v>1.8028332260141662</v>
      </c>
      <c r="N14" s="184">
        <f>FAOAM!N14/'FAOAM  %PIB  (2)'!N$710*100</f>
        <v>1.8067375886524824</v>
      </c>
    </row>
    <row r="15" spans="1:14" ht="30">
      <c r="A15" s="54"/>
      <c r="B15" s="54"/>
      <c r="C15" s="54"/>
      <c r="D15" s="54"/>
      <c r="E15" s="54"/>
      <c r="F15" s="54"/>
      <c r="G15" s="54"/>
      <c r="H15" s="55"/>
      <c r="I15" s="338">
        <v>1922</v>
      </c>
      <c r="J15" s="339" t="s">
        <v>1006</v>
      </c>
      <c r="K15" s="183">
        <f>FAOAM!K15/'FAOAM  %PIB  (2)'!K$710*100</f>
        <v>1.926516853932584</v>
      </c>
      <c r="L15" s="183">
        <f>FAOAM!L15/'FAOAM  %PIB  (2)'!L$710*100</f>
        <v>1.7584033613445378</v>
      </c>
      <c r="M15" s="183">
        <f>FAOAM!M15/'FAOAM  %PIB  (2)'!M$710*100</f>
        <v>1.8028332260141662</v>
      </c>
      <c r="N15" s="184">
        <f>FAOAM!N15/'FAOAM  %PIB  (2)'!N$710*100</f>
        <v>1.8067375886524824</v>
      </c>
    </row>
    <row r="16" spans="1:14" ht="45">
      <c r="A16" s="54"/>
      <c r="B16" s="54"/>
      <c r="C16" s="54"/>
      <c r="D16" s="54"/>
      <c r="E16" s="54"/>
      <c r="F16" s="54"/>
      <c r="G16" s="54"/>
      <c r="H16" s="55"/>
      <c r="I16" s="338">
        <v>19221</v>
      </c>
      <c r="J16" s="339" t="s">
        <v>1007</v>
      </c>
      <c r="K16" s="183">
        <f>FAOAM!K16/'FAOAM  %PIB  (2)'!K$710*100</f>
        <v>0.11385767790262173</v>
      </c>
      <c r="L16" s="183">
        <f>FAOAM!L16/'FAOAM  %PIB  (2)'!L$710*100</f>
        <v>0.04985994397759104</v>
      </c>
      <c r="M16" s="183">
        <f>FAOAM!M16/'FAOAM  %PIB  (2)'!M$710*100</f>
        <v>0.052028332260141655</v>
      </c>
      <c r="N16" s="184">
        <f>FAOAM!N16/'FAOAM  %PIB  (2)'!N$710*100</f>
        <v>0.048108747044917265</v>
      </c>
    </row>
    <row r="17" spans="1:14" ht="30">
      <c r="A17" s="54"/>
      <c r="B17" s="54"/>
      <c r="C17" s="54"/>
      <c r="D17" s="54"/>
      <c r="E17" s="54"/>
      <c r="F17" s="54"/>
      <c r="G17" s="54"/>
      <c r="H17" s="55"/>
      <c r="I17" s="338">
        <v>19223</v>
      </c>
      <c r="J17" s="339" t="s">
        <v>1008</v>
      </c>
      <c r="K17" s="183">
        <f>FAOAM!K17/'FAOAM  %PIB  (2)'!K$710*100</f>
        <v>1.8126591760299622</v>
      </c>
      <c r="L17" s="183">
        <f>FAOAM!L17/'FAOAM  %PIB  (2)'!L$710*100</f>
        <v>1.7085434173669467</v>
      </c>
      <c r="M17" s="183">
        <f>FAOAM!M17/'FAOAM  %PIB  (2)'!M$710*100</f>
        <v>1.7508048937540246</v>
      </c>
      <c r="N17" s="184">
        <f>FAOAM!N17/'FAOAM  %PIB  (2)'!N$710*100</f>
        <v>1.7586288416075648</v>
      </c>
    </row>
    <row r="18" spans="1:14" ht="18.75">
      <c r="A18" s="54"/>
      <c r="B18" s="54"/>
      <c r="C18" s="54"/>
      <c r="D18" s="54"/>
      <c r="E18" s="54"/>
      <c r="F18" s="54"/>
      <c r="G18" s="54"/>
      <c r="H18" s="55"/>
      <c r="I18" s="92">
        <v>2</v>
      </c>
      <c r="J18" s="119" t="s">
        <v>945</v>
      </c>
      <c r="K18" s="57">
        <f>FAOAM!K18/'FAOAM  %PIB  (2)'!K$710*100</f>
        <v>4.373408239700375</v>
      </c>
      <c r="L18" s="57">
        <f>FAOAM!L18/'FAOAM  %PIB  (2)'!L$710*100</f>
        <v>4.243417366946779</v>
      </c>
      <c r="M18" s="57">
        <f>FAOAM!M18/'FAOAM  %PIB  (2)'!M$710*100</f>
        <v>4.313200257566001</v>
      </c>
      <c r="N18" s="58">
        <f>FAOAM!N18/'FAOAM  %PIB  (2)'!N$710*100</f>
        <v>4.315957446808511</v>
      </c>
    </row>
    <row r="19" spans="1:14" ht="17.25">
      <c r="A19" s="54"/>
      <c r="B19" s="54"/>
      <c r="C19" s="54"/>
      <c r="D19" s="54"/>
      <c r="E19" s="54"/>
      <c r="F19" s="54"/>
      <c r="G19" s="54"/>
      <c r="H19" s="55"/>
      <c r="I19" s="92"/>
      <c r="J19" s="120" t="s">
        <v>946</v>
      </c>
      <c r="K19" s="57">
        <f>FAOAM!K19/'FAOAM  %PIB  (2)'!K$710*100</f>
        <v>4.364119850187266</v>
      </c>
      <c r="L19" s="57">
        <f>FAOAM!L19/'FAOAM  %PIB  (2)'!L$710*100</f>
        <v>4.234733893557423</v>
      </c>
      <c r="M19" s="57">
        <f>FAOAM!M19/'FAOAM  %PIB  (2)'!M$710*100</f>
        <v>4.3052157115260785</v>
      </c>
      <c r="N19" s="58">
        <f>FAOAM!N19/'FAOAM  %PIB  (2)'!N$710*100</f>
        <v>4.308628841607565</v>
      </c>
    </row>
    <row r="20" spans="1:14" ht="17.25">
      <c r="A20" s="54"/>
      <c r="B20" s="54"/>
      <c r="C20" s="54"/>
      <c r="D20" s="54"/>
      <c r="E20" s="54"/>
      <c r="F20" s="54"/>
      <c r="G20" s="54"/>
      <c r="H20" s="55"/>
      <c r="I20" s="92"/>
      <c r="J20" s="121" t="s">
        <v>947</v>
      </c>
      <c r="K20" s="258">
        <f>FAOAM!K20/'FAOAM  %PIB  (2)'!K$710*100</f>
        <v>0.009288389513108614</v>
      </c>
      <c r="L20" s="258">
        <f>FAOAM!L20/'FAOAM  %PIB  (2)'!L$710*100</f>
        <v>0.008683473389355743</v>
      </c>
      <c r="M20" s="258">
        <f>FAOAM!M20/'FAOAM  %PIB  (2)'!M$710*100</f>
        <v>0.00798454603992273</v>
      </c>
      <c r="N20" s="259">
        <f>FAOAM!N20/'FAOAM  %PIB  (2)'!N$710*100</f>
        <v>0.007328605200945626</v>
      </c>
    </row>
    <row r="21" spans="1:14" ht="17.25">
      <c r="A21" s="54"/>
      <c r="B21" s="54"/>
      <c r="C21" s="54"/>
      <c r="D21" s="54"/>
      <c r="E21" s="54"/>
      <c r="F21" s="54"/>
      <c r="G21" s="54"/>
      <c r="H21" s="55"/>
      <c r="I21" s="231">
        <v>18</v>
      </c>
      <c r="J21" s="122" t="s">
        <v>963</v>
      </c>
      <c r="K21" s="252">
        <f>FAOAM!K21/'FAOAM  %PIB  (2)'!K$710*100</f>
        <v>4.373408239700375</v>
      </c>
      <c r="L21" s="252">
        <f>FAOAM!L21/'FAOAM  %PIB  (2)'!L$710*100</f>
        <v>4.243417366946779</v>
      </c>
      <c r="M21" s="252">
        <f>FAOAM!M21/'FAOAM  %PIB  (2)'!M$710*100</f>
        <v>4.313200257566001</v>
      </c>
      <c r="N21" s="253">
        <f>FAOAM!N21/'FAOAM  %PIB  (2)'!N$710*100</f>
        <v>4.31595744680851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0" t="s">
        <v>946</v>
      </c>
      <c r="K22" s="57">
        <f>FAOAM!K22/'FAOAM  %PIB  (2)'!K$710*100</f>
        <v>4.364119850187266</v>
      </c>
      <c r="L22" s="57">
        <f>FAOAM!L22/'FAOAM  %PIB  (2)'!L$710*100</f>
        <v>4.234733893557423</v>
      </c>
      <c r="M22" s="57">
        <f>FAOAM!M22/'FAOAM  %PIB  (2)'!M$710*100</f>
        <v>4.3052157115260785</v>
      </c>
      <c r="N22" s="58">
        <f>FAOAM!N22/'FAOAM  %PIB  (2)'!N$710*100</f>
        <v>4.308628841607565</v>
      </c>
    </row>
    <row r="23" spans="1:14" ht="17.25">
      <c r="A23" s="54"/>
      <c r="B23" s="54"/>
      <c r="C23" s="54"/>
      <c r="D23" s="54"/>
      <c r="E23" s="54"/>
      <c r="F23" s="54"/>
      <c r="G23" s="54"/>
      <c r="H23" s="55"/>
      <c r="I23" s="92"/>
      <c r="J23" s="121" t="s">
        <v>947</v>
      </c>
      <c r="K23" s="313">
        <f>FAOAM!K23/'FAOAM  %PIB  (2)'!K$710*100</f>
        <v>0.009288389513108614</v>
      </c>
      <c r="L23" s="313">
        <f>FAOAM!L23/'FAOAM  %PIB  (2)'!L$710*100</f>
        <v>0.008683473389355743</v>
      </c>
      <c r="M23" s="313">
        <f>FAOAM!M23/'FAOAM  %PIB  (2)'!M$710*100</f>
        <v>0.00798454603992273</v>
      </c>
      <c r="N23" s="314">
        <f>FAOAM!N23/'FAOAM  %PIB  (2)'!N$710*100</f>
        <v>0.007328605200945626</v>
      </c>
    </row>
    <row r="24" spans="1:14" ht="18.75">
      <c r="A24" s="54"/>
      <c r="B24" s="54"/>
      <c r="C24" s="54"/>
      <c r="D24" s="54"/>
      <c r="E24" s="54"/>
      <c r="F24" s="54"/>
      <c r="G24" s="54"/>
      <c r="H24" s="55"/>
      <c r="I24" s="251"/>
      <c r="J24" s="119" t="s">
        <v>948</v>
      </c>
      <c r="K24" s="183">
        <f>FAOAM!K24/'FAOAM  %PIB  (2)'!K$710*100</f>
        <v>0</v>
      </c>
      <c r="L24" s="183">
        <f>FAOAM!L24/'FAOAM  %PIB  (2)'!L$710*100</f>
        <v>0</v>
      </c>
      <c r="M24" s="183">
        <f>FAOAM!M24/'FAOAM  %PIB  (2)'!M$710*100</f>
        <v>0</v>
      </c>
      <c r="N24" s="184">
        <f>FAOAM!N24/'FAOAM  %PIB  (2)'!N$710*100</f>
        <v>0</v>
      </c>
    </row>
    <row r="25" spans="1:14" ht="7.5" customHeight="1">
      <c r="A25" s="54"/>
      <c r="B25" s="54"/>
      <c r="C25" s="54"/>
      <c r="D25" s="54"/>
      <c r="E25" s="54"/>
      <c r="F25" s="54"/>
      <c r="G25" s="54"/>
      <c r="H25" s="55"/>
      <c r="I25" s="38"/>
      <c r="J25" s="38"/>
      <c r="K25" s="183"/>
      <c r="L25" s="183"/>
      <c r="M25" s="183"/>
      <c r="N25" s="184"/>
    </row>
    <row r="26" spans="9:14" ht="18.75" hidden="1">
      <c r="I26" s="251"/>
      <c r="J26" s="119" t="s">
        <v>969</v>
      </c>
      <c r="K26" s="183">
        <f>FAOAM!K26/'FAOAM  %PIB  (2)'!K$710*100</f>
        <v>0</v>
      </c>
      <c r="L26" s="183">
        <f>FAOAM!L26/'FAOAM  %PIB  (2)'!L$710*100</f>
        <v>0</v>
      </c>
      <c r="M26" s="183">
        <f>FAOAM!M26/'FAOAM  %PIB  (2)'!M$710*100</f>
        <v>0</v>
      </c>
      <c r="N26" s="184">
        <f>FAOAM!N26/'FAOAM  %PIB  (2)'!N$710*100</f>
        <v>0</v>
      </c>
    </row>
    <row r="27" spans="9:14" ht="9" customHeight="1" hidden="1">
      <c r="I27" s="317"/>
      <c r="J27" s="318"/>
      <c r="K27" s="183"/>
      <c r="L27" s="183"/>
      <c r="M27" s="183"/>
      <c r="N27" s="184"/>
    </row>
    <row r="28" spans="9:14" ht="18.75" hidden="1">
      <c r="I28" s="231" t="s">
        <v>11</v>
      </c>
      <c r="J28" s="232" t="s">
        <v>50</v>
      </c>
      <c r="K28" s="60">
        <f>FAOAM!K28/'FAOAM  %PIB  (2)'!K$710*100</f>
        <v>0</v>
      </c>
      <c r="L28" s="60">
        <f>FAOAM!L28/'FAOAM  %PIB  (2)'!L$710*100</f>
        <v>0</v>
      </c>
      <c r="M28" s="60">
        <f>FAOAM!M28/'FAOAM  %PIB  (2)'!M$710*100</f>
        <v>0</v>
      </c>
      <c r="N28" s="93">
        <f>FAOAM!N28/'FAOAM  %PIB  (2)'!N$710*100</f>
        <v>0</v>
      </c>
    </row>
    <row r="29" spans="9:14" ht="18.75" hidden="1">
      <c r="I29" s="38" t="s">
        <v>51</v>
      </c>
      <c r="J29" s="9" t="s">
        <v>52</v>
      </c>
      <c r="K29" s="60">
        <f>FAOAM!K29/'FAOAM  %PIB  (2)'!K$710*100</f>
        <v>0</v>
      </c>
      <c r="L29" s="60">
        <f>FAOAM!L29/'FAOAM  %PIB  (2)'!L$710*100</f>
        <v>0</v>
      </c>
      <c r="M29" s="60">
        <f>FAOAM!M29/'FAOAM  %PIB  (2)'!M$710*100</f>
        <v>0</v>
      </c>
      <c r="N29" s="93">
        <f>FAOAM!N29/'FAOAM  %PIB  (2)'!N$710*100</f>
        <v>0</v>
      </c>
    </row>
    <row r="30" spans="9:14" ht="18.75" hidden="1">
      <c r="I30" s="38" t="s">
        <v>53</v>
      </c>
      <c r="J30" s="9" t="s">
        <v>54</v>
      </c>
      <c r="K30" s="60">
        <f>FAOAM!K30/'FAOAM  %PIB  (2)'!K$710*100</f>
        <v>0</v>
      </c>
      <c r="L30" s="60">
        <f>FAOAM!L30/'FAOAM  %PIB  (2)'!L$710*100</f>
        <v>0</v>
      </c>
      <c r="M30" s="60">
        <f>FAOAM!M30/'FAOAM  %PIB  (2)'!M$710*100</f>
        <v>0</v>
      </c>
      <c r="N30" s="93">
        <f>FAOAM!N30/'FAOAM  %PIB  (2)'!N$710*100</f>
        <v>0</v>
      </c>
    </row>
    <row r="31" spans="9:14" ht="18.75" hidden="1">
      <c r="I31" s="38" t="s">
        <v>55</v>
      </c>
      <c r="J31" s="9" t="s">
        <v>54</v>
      </c>
      <c r="K31" s="60">
        <f>FAOAM!K31/'FAOAM  %PIB  (2)'!K$710*100</f>
        <v>0</v>
      </c>
      <c r="L31" s="60">
        <f>FAOAM!L31/'FAOAM  %PIB  (2)'!L$710*100</f>
        <v>0</v>
      </c>
      <c r="M31" s="60">
        <f>FAOAM!M31/'FAOAM  %PIB  (2)'!M$710*100</f>
        <v>0</v>
      </c>
      <c r="N31" s="93">
        <f>FAOAM!N31/'FAOAM  %PIB  (2)'!N$710*100</f>
        <v>0</v>
      </c>
    </row>
    <row r="32" spans="9:14" ht="18.75" hidden="1">
      <c r="I32" s="38" t="s">
        <v>56</v>
      </c>
      <c r="J32" s="9" t="s">
        <v>57</v>
      </c>
      <c r="K32" s="60">
        <f>FAOAM!K32/'FAOAM  %PIB  (2)'!K$710*100</f>
        <v>0</v>
      </c>
      <c r="L32" s="60">
        <f>FAOAM!L32/'FAOAM  %PIB  (2)'!L$710*100</f>
        <v>0</v>
      </c>
      <c r="M32" s="60">
        <f>FAOAM!M32/'FAOAM  %PIB  (2)'!M$710*100</f>
        <v>0</v>
      </c>
      <c r="N32" s="93">
        <f>FAOAM!N32/'FAOAM  %PIB  (2)'!N$710*100</f>
        <v>0</v>
      </c>
    </row>
    <row r="33" spans="9:14" ht="18.75" hidden="1">
      <c r="I33" s="38" t="s">
        <v>58</v>
      </c>
      <c r="J33" s="9" t="s">
        <v>57</v>
      </c>
      <c r="K33" s="60">
        <f>FAOAM!K33/'FAOAM  %PIB  (2)'!K$710*100</f>
        <v>0</v>
      </c>
      <c r="L33" s="60">
        <f>FAOAM!L33/'FAOAM  %PIB  (2)'!L$710*100</f>
        <v>0</v>
      </c>
      <c r="M33" s="60">
        <f>FAOAM!M33/'FAOAM  %PIB  (2)'!M$710*100</f>
        <v>0</v>
      </c>
      <c r="N33" s="93">
        <f>FAOAM!N33/'FAOAM  %PIB  (2)'!N$710*100</f>
        <v>0</v>
      </c>
    </row>
    <row r="34" spans="9:14" ht="18.75" hidden="1">
      <c r="I34" s="38" t="s">
        <v>59</v>
      </c>
      <c r="J34" s="9" t="s">
        <v>60</v>
      </c>
      <c r="K34" s="60">
        <f>FAOAM!K34/'FAOAM  %PIB  (2)'!K$710*100</f>
        <v>0</v>
      </c>
      <c r="L34" s="60">
        <f>FAOAM!L34/'FAOAM  %PIB  (2)'!L$710*100</f>
        <v>0</v>
      </c>
      <c r="M34" s="60">
        <f>FAOAM!M34/'FAOAM  %PIB  (2)'!M$710*100</f>
        <v>0</v>
      </c>
      <c r="N34" s="93">
        <f>FAOAM!N34/'FAOAM  %PIB  (2)'!N$710*100</f>
        <v>0</v>
      </c>
    </row>
    <row r="35" spans="9:14" ht="18.75" hidden="1">
      <c r="I35" s="38" t="s">
        <v>61</v>
      </c>
      <c r="J35" s="9" t="s">
        <v>60</v>
      </c>
      <c r="K35" s="60">
        <f>FAOAM!K35/'FAOAM  %PIB  (2)'!K$710*100</f>
        <v>0</v>
      </c>
      <c r="L35" s="60">
        <f>FAOAM!L35/'FAOAM  %PIB  (2)'!L$710*100</f>
        <v>0</v>
      </c>
      <c r="M35" s="60">
        <f>FAOAM!M35/'FAOAM  %PIB  (2)'!M$710*100</f>
        <v>0</v>
      </c>
      <c r="N35" s="93">
        <f>FAOAM!N35/'FAOAM  %PIB  (2)'!N$710*100</f>
        <v>0</v>
      </c>
    </row>
    <row r="36" spans="9:14" ht="18.75" hidden="1">
      <c r="I36" s="38" t="s">
        <v>62</v>
      </c>
      <c r="J36" s="9" t="s">
        <v>63</v>
      </c>
      <c r="K36" s="60">
        <f>FAOAM!K36/'FAOAM  %PIB  (2)'!K$710*100</f>
        <v>0</v>
      </c>
      <c r="L36" s="60">
        <f>FAOAM!L36/'FAOAM  %PIB  (2)'!L$710*100</f>
        <v>0</v>
      </c>
      <c r="M36" s="60">
        <f>FAOAM!M36/'FAOAM  %PIB  (2)'!M$710*100</f>
        <v>0</v>
      </c>
      <c r="N36" s="93">
        <f>FAOAM!N36/'FAOAM  %PIB  (2)'!N$710*100</f>
        <v>0</v>
      </c>
    </row>
    <row r="37" spans="9:14" ht="18.75" hidden="1">
      <c r="I37" s="38" t="s">
        <v>64</v>
      </c>
      <c r="J37" s="9" t="s">
        <v>65</v>
      </c>
      <c r="K37" s="60">
        <f>FAOAM!K37/'FAOAM  %PIB  (2)'!K$710*100</f>
        <v>0</v>
      </c>
      <c r="L37" s="60">
        <f>FAOAM!L37/'FAOAM  %PIB  (2)'!L$710*100</f>
        <v>0</v>
      </c>
      <c r="M37" s="60">
        <f>FAOAM!M37/'FAOAM  %PIB  (2)'!M$710*100</f>
        <v>0</v>
      </c>
      <c r="N37" s="93">
        <f>FAOAM!N37/'FAOAM  %PIB  (2)'!N$710*100</f>
        <v>0</v>
      </c>
    </row>
    <row r="38" spans="9:14" ht="18.75" hidden="1">
      <c r="I38" s="38" t="s">
        <v>66</v>
      </c>
      <c r="J38" s="9" t="s">
        <v>65</v>
      </c>
      <c r="K38" s="60">
        <f>FAOAM!K38/'FAOAM  %PIB  (2)'!K$710*100</f>
        <v>0</v>
      </c>
      <c r="L38" s="60">
        <f>FAOAM!L38/'FAOAM  %PIB  (2)'!L$710*100</f>
        <v>0</v>
      </c>
      <c r="M38" s="60">
        <f>FAOAM!M38/'FAOAM  %PIB  (2)'!M$710*100</f>
        <v>0</v>
      </c>
      <c r="N38" s="93">
        <f>FAOAM!N38/'FAOAM  %PIB  (2)'!N$710*100</f>
        <v>0</v>
      </c>
    </row>
    <row r="39" spans="9:14" ht="18.75" hidden="1">
      <c r="I39" s="38" t="s">
        <v>67</v>
      </c>
      <c r="J39" s="9" t="s">
        <v>68</v>
      </c>
      <c r="K39" s="60">
        <f>FAOAM!K39/'FAOAM  %PIB  (2)'!K$710*100</f>
        <v>0</v>
      </c>
      <c r="L39" s="60">
        <f>FAOAM!L39/'FAOAM  %PIB  (2)'!L$710*100</f>
        <v>0</v>
      </c>
      <c r="M39" s="60">
        <f>FAOAM!M39/'FAOAM  %PIB  (2)'!M$710*100</f>
        <v>0</v>
      </c>
      <c r="N39" s="93">
        <f>FAOAM!N39/'FAOAM  %PIB  (2)'!N$710*100</f>
        <v>0</v>
      </c>
    </row>
    <row r="40" spans="9:14" ht="18.75" hidden="1">
      <c r="I40" s="38" t="s">
        <v>69</v>
      </c>
      <c r="J40" s="9" t="s">
        <v>68</v>
      </c>
      <c r="K40" s="60">
        <f>FAOAM!K40/'FAOAM  %PIB  (2)'!K$710*100</f>
        <v>0</v>
      </c>
      <c r="L40" s="60">
        <f>FAOAM!L40/'FAOAM  %PIB  (2)'!L$710*100</f>
        <v>0</v>
      </c>
      <c r="M40" s="60">
        <f>FAOAM!M40/'FAOAM  %PIB  (2)'!M$710*100</f>
        <v>0</v>
      </c>
      <c r="N40" s="93">
        <f>FAOAM!N40/'FAOAM  %PIB  (2)'!N$710*100</f>
        <v>0</v>
      </c>
    </row>
    <row r="41" spans="9:14" ht="18.75" hidden="1">
      <c r="I41" s="38" t="s">
        <v>70</v>
      </c>
      <c r="J41" s="9" t="s">
        <v>71</v>
      </c>
      <c r="K41" s="60">
        <f>FAOAM!K41/'FAOAM  %PIB  (2)'!K$710*100</f>
        <v>0</v>
      </c>
      <c r="L41" s="60">
        <f>FAOAM!L41/'FAOAM  %PIB  (2)'!L$710*100</f>
        <v>0</v>
      </c>
      <c r="M41" s="60">
        <f>FAOAM!M41/'FAOAM  %PIB  (2)'!M$710*100</f>
        <v>0</v>
      </c>
      <c r="N41" s="93">
        <f>FAOAM!N41/'FAOAM  %PIB  (2)'!N$710*100</f>
        <v>0</v>
      </c>
    </row>
    <row r="42" spans="9:14" ht="18.75" hidden="1">
      <c r="I42" s="38" t="s">
        <v>72</v>
      </c>
      <c r="J42" s="9" t="s">
        <v>71</v>
      </c>
      <c r="K42" s="60">
        <f>FAOAM!K42/'FAOAM  %PIB  (2)'!K$710*100</f>
        <v>0</v>
      </c>
      <c r="L42" s="60">
        <f>FAOAM!L42/'FAOAM  %PIB  (2)'!L$710*100</f>
        <v>0</v>
      </c>
      <c r="M42" s="60">
        <f>FAOAM!M42/'FAOAM  %PIB  (2)'!M$710*100</f>
        <v>0</v>
      </c>
      <c r="N42" s="93">
        <f>FAOAM!N42/'FAOAM  %PIB  (2)'!N$710*100</f>
        <v>0</v>
      </c>
    </row>
    <row r="43" spans="9:14" ht="30" hidden="1">
      <c r="I43" s="38" t="s">
        <v>73</v>
      </c>
      <c r="J43" s="9" t="s">
        <v>74</v>
      </c>
      <c r="K43" s="60">
        <f>FAOAM!K43/'FAOAM  %PIB  (2)'!K$710*100</f>
        <v>0</v>
      </c>
      <c r="L43" s="60">
        <f>FAOAM!L43/'FAOAM  %PIB  (2)'!L$710*100</f>
        <v>0</v>
      </c>
      <c r="M43" s="60">
        <f>FAOAM!M43/'FAOAM  %PIB  (2)'!M$710*100</f>
        <v>0</v>
      </c>
      <c r="N43" s="93">
        <f>FAOAM!N43/'FAOAM  %PIB  (2)'!N$710*100</f>
        <v>0</v>
      </c>
    </row>
    <row r="44" spans="9:14" ht="30" hidden="1">
      <c r="I44" s="38" t="s">
        <v>75</v>
      </c>
      <c r="J44" s="9" t="s">
        <v>74</v>
      </c>
      <c r="K44" s="60">
        <f>FAOAM!K44/'FAOAM  %PIB  (2)'!K$710*100</f>
        <v>0</v>
      </c>
      <c r="L44" s="60">
        <f>FAOAM!L44/'FAOAM  %PIB  (2)'!L$710*100</f>
        <v>0</v>
      </c>
      <c r="M44" s="60">
        <f>FAOAM!M44/'FAOAM  %PIB  (2)'!M$710*100</f>
        <v>0</v>
      </c>
      <c r="N44" s="93">
        <f>FAOAM!N44/'FAOAM  %PIB  (2)'!N$710*100</f>
        <v>0</v>
      </c>
    </row>
    <row r="45" spans="9:14" ht="18.75" hidden="1">
      <c r="I45" s="234" t="s">
        <v>76</v>
      </c>
      <c r="J45" s="235" t="s">
        <v>77</v>
      </c>
      <c r="K45" s="60">
        <f>FAOAM!K45/'FAOAM  %PIB  (2)'!K$710*100</f>
        <v>0</v>
      </c>
      <c r="L45" s="60">
        <f>FAOAM!L45/'FAOAM  %PIB  (2)'!L$710*100</f>
        <v>0</v>
      </c>
      <c r="M45" s="60">
        <f>FAOAM!M45/'FAOAM  %PIB  (2)'!M$710*100</f>
        <v>0</v>
      </c>
      <c r="N45" s="93">
        <f>FAOAM!N45/'FAOAM  %PIB  (2)'!N$710*100</f>
        <v>0</v>
      </c>
    </row>
    <row r="46" spans="9:14" ht="18.75" hidden="1">
      <c r="I46" s="234" t="s">
        <v>78</v>
      </c>
      <c r="J46" s="235" t="s">
        <v>79</v>
      </c>
      <c r="K46" s="60">
        <f>FAOAM!K46/'FAOAM  %PIB  (2)'!K$710*100</f>
        <v>0</v>
      </c>
      <c r="L46" s="60">
        <f>FAOAM!L46/'FAOAM  %PIB  (2)'!L$710*100</f>
        <v>0</v>
      </c>
      <c r="M46" s="60">
        <f>FAOAM!M46/'FAOAM  %PIB  (2)'!M$710*100</f>
        <v>0</v>
      </c>
      <c r="N46" s="93">
        <f>FAOAM!N46/'FAOAM  %PIB  (2)'!N$710*100</f>
        <v>0</v>
      </c>
    </row>
    <row r="47" spans="9:14" ht="18.75" hidden="1">
      <c r="I47" s="234" t="s">
        <v>80</v>
      </c>
      <c r="J47" s="235" t="s">
        <v>81</v>
      </c>
      <c r="K47" s="60">
        <f>FAOAM!K47/'FAOAM  %PIB  (2)'!K$710*100</f>
        <v>0</v>
      </c>
      <c r="L47" s="60">
        <f>FAOAM!L47/'FAOAM  %PIB  (2)'!L$710*100</f>
        <v>0</v>
      </c>
      <c r="M47" s="60">
        <f>FAOAM!M47/'FAOAM  %PIB  (2)'!M$710*100</f>
        <v>0</v>
      </c>
      <c r="N47" s="93">
        <f>FAOAM!N47/'FAOAM  %PIB  (2)'!N$710*100</f>
        <v>0</v>
      </c>
    </row>
    <row r="48" spans="9:14" ht="18.75" hidden="1">
      <c r="I48" s="234" t="s">
        <v>82</v>
      </c>
      <c r="J48" s="235" t="s">
        <v>81</v>
      </c>
      <c r="K48" s="60">
        <f>FAOAM!K48/'FAOAM  %PIB  (2)'!K$710*100</f>
        <v>0</v>
      </c>
      <c r="L48" s="60">
        <f>FAOAM!L48/'FAOAM  %PIB  (2)'!L$710*100</f>
        <v>0</v>
      </c>
      <c r="M48" s="60">
        <f>FAOAM!M48/'FAOAM  %PIB  (2)'!M$710*100</f>
        <v>0</v>
      </c>
      <c r="N48" s="93">
        <f>FAOAM!N48/'FAOAM  %PIB  (2)'!N$710*100</f>
        <v>0</v>
      </c>
    </row>
    <row r="49" spans="9:14" ht="18.75" hidden="1">
      <c r="I49" s="234" t="s">
        <v>83</v>
      </c>
      <c r="J49" s="235" t="s">
        <v>84</v>
      </c>
      <c r="K49" s="60">
        <f>FAOAM!K49/'FAOAM  %PIB  (2)'!K$710*100</f>
        <v>0</v>
      </c>
      <c r="L49" s="60">
        <f>FAOAM!L49/'FAOAM  %PIB  (2)'!L$710*100</f>
        <v>0</v>
      </c>
      <c r="M49" s="60">
        <f>FAOAM!M49/'FAOAM  %PIB  (2)'!M$710*100</f>
        <v>0</v>
      </c>
      <c r="N49" s="93">
        <f>FAOAM!N49/'FAOAM  %PIB  (2)'!N$710*100</f>
        <v>0</v>
      </c>
    </row>
    <row r="50" spans="9:14" ht="18.75" hidden="1">
      <c r="I50" s="234" t="s">
        <v>85</v>
      </c>
      <c r="J50" s="235" t="s">
        <v>84</v>
      </c>
      <c r="K50" s="60">
        <f>FAOAM!K50/'FAOAM  %PIB  (2)'!K$710*100</f>
        <v>0</v>
      </c>
      <c r="L50" s="60">
        <f>FAOAM!L50/'FAOAM  %PIB  (2)'!L$710*100</f>
        <v>0</v>
      </c>
      <c r="M50" s="60">
        <f>FAOAM!M50/'FAOAM  %PIB  (2)'!M$710*100</f>
        <v>0</v>
      </c>
      <c r="N50" s="93">
        <f>FAOAM!N50/'FAOAM  %PIB  (2)'!N$710*100</f>
        <v>0</v>
      </c>
    </row>
    <row r="51" spans="9:14" ht="18.75" hidden="1">
      <c r="I51" s="234" t="s">
        <v>86</v>
      </c>
      <c r="J51" s="235" t="s">
        <v>87</v>
      </c>
      <c r="K51" s="60">
        <f>FAOAM!K51/'FAOAM  %PIB  (2)'!K$710*100</f>
        <v>0</v>
      </c>
      <c r="L51" s="60">
        <f>FAOAM!L51/'FAOAM  %PIB  (2)'!L$710*100</f>
        <v>0</v>
      </c>
      <c r="M51" s="60">
        <f>FAOAM!M51/'FAOAM  %PIB  (2)'!M$710*100</f>
        <v>0</v>
      </c>
      <c r="N51" s="93">
        <f>FAOAM!N51/'FAOAM  %PIB  (2)'!N$710*100</f>
        <v>0</v>
      </c>
    </row>
    <row r="52" spans="9:14" ht="18.75" hidden="1">
      <c r="I52" s="234" t="s">
        <v>88</v>
      </c>
      <c r="J52" s="235" t="s">
        <v>89</v>
      </c>
      <c r="K52" s="60">
        <f>FAOAM!K52/'FAOAM  %PIB  (2)'!K$710*100</f>
        <v>0</v>
      </c>
      <c r="L52" s="60">
        <f>FAOAM!L52/'FAOAM  %PIB  (2)'!L$710*100</f>
        <v>0</v>
      </c>
      <c r="M52" s="60">
        <f>FAOAM!M52/'FAOAM  %PIB  (2)'!M$710*100</f>
        <v>0</v>
      </c>
      <c r="N52" s="93">
        <f>FAOAM!N52/'FAOAM  %PIB  (2)'!N$710*100</f>
        <v>0</v>
      </c>
    </row>
    <row r="53" spans="9:14" ht="18.75" hidden="1">
      <c r="I53" s="234" t="s">
        <v>90</v>
      </c>
      <c r="J53" s="235" t="s">
        <v>89</v>
      </c>
      <c r="K53" s="60">
        <f>FAOAM!K53/'FAOAM  %PIB  (2)'!K$710*100</f>
        <v>0</v>
      </c>
      <c r="L53" s="60">
        <f>FAOAM!L53/'FAOAM  %PIB  (2)'!L$710*100</f>
        <v>0</v>
      </c>
      <c r="M53" s="60">
        <f>FAOAM!M53/'FAOAM  %PIB  (2)'!M$710*100</f>
        <v>0</v>
      </c>
      <c r="N53" s="93">
        <f>FAOAM!N53/'FAOAM  %PIB  (2)'!N$710*100</f>
        <v>0</v>
      </c>
    </row>
    <row r="54" spans="9:14" ht="18.75" hidden="1">
      <c r="I54" s="234" t="s">
        <v>91</v>
      </c>
      <c r="J54" s="235" t="s">
        <v>92</v>
      </c>
      <c r="K54" s="60">
        <f>FAOAM!K54/'FAOAM  %PIB  (2)'!K$710*100</f>
        <v>0</v>
      </c>
      <c r="L54" s="60">
        <f>FAOAM!L54/'FAOAM  %PIB  (2)'!L$710*100</f>
        <v>0</v>
      </c>
      <c r="M54" s="60">
        <f>FAOAM!M54/'FAOAM  %PIB  (2)'!M$710*100</f>
        <v>0</v>
      </c>
      <c r="N54" s="93">
        <f>FAOAM!N54/'FAOAM  %PIB  (2)'!N$710*100</f>
        <v>0</v>
      </c>
    </row>
    <row r="55" spans="9:14" ht="18.75" hidden="1">
      <c r="I55" s="234" t="s">
        <v>93</v>
      </c>
      <c r="J55" s="235" t="s">
        <v>92</v>
      </c>
      <c r="K55" s="60">
        <f>FAOAM!K55/'FAOAM  %PIB  (2)'!K$710*100</f>
        <v>0</v>
      </c>
      <c r="L55" s="60">
        <f>FAOAM!L55/'FAOAM  %PIB  (2)'!L$710*100</f>
        <v>0</v>
      </c>
      <c r="M55" s="60">
        <f>FAOAM!M55/'FAOAM  %PIB  (2)'!M$710*100</f>
        <v>0</v>
      </c>
      <c r="N55" s="93">
        <f>FAOAM!N55/'FAOAM  %PIB  (2)'!N$710*100</f>
        <v>0</v>
      </c>
    </row>
    <row r="56" spans="9:14" ht="18.75" hidden="1">
      <c r="I56" s="234" t="s">
        <v>94</v>
      </c>
      <c r="J56" s="235" t="s">
        <v>95</v>
      </c>
      <c r="K56" s="60">
        <f>FAOAM!K56/'FAOAM  %PIB  (2)'!K$710*100</f>
        <v>0</v>
      </c>
      <c r="L56" s="60">
        <f>FAOAM!L56/'FAOAM  %PIB  (2)'!L$710*100</f>
        <v>0</v>
      </c>
      <c r="M56" s="60">
        <f>FAOAM!M56/'FAOAM  %PIB  (2)'!M$710*100</f>
        <v>0</v>
      </c>
      <c r="N56" s="93">
        <f>FAOAM!N56/'FAOAM  %PIB  (2)'!N$710*100</f>
        <v>0</v>
      </c>
    </row>
    <row r="57" spans="9:14" ht="18.75" hidden="1">
      <c r="I57" s="234" t="s">
        <v>96</v>
      </c>
      <c r="J57" s="235" t="s">
        <v>95</v>
      </c>
      <c r="K57" s="60">
        <f>FAOAM!K57/'FAOAM  %PIB  (2)'!K$710*100</f>
        <v>0</v>
      </c>
      <c r="L57" s="60">
        <f>FAOAM!L57/'FAOAM  %PIB  (2)'!L$710*100</f>
        <v>0</v>
      </c>
      <c r="M57" s="60">
        <f>FAOAM!M57/'FAOAM  %PIB  (2)'!M$710*100</f>
        <v>0</v>
      </c>
      <c r="N57" s="93">
        <f>FAOAM!N57/'FAOAM  %PIB  (2)'!N$710*100</f>
        <v>0</v>
      </c>
    </row>
    <row r="58" spans="9:14" ht="18.75" hidden="1">
      <c r="I58" s="234" t="s">
        <v>97</v>
      </c>
      <c r="J58" s="235" t="s">
        <v>98</v>
      </c>
      <c r="K58" s="60">
        <f>FAOAM!K58/'FAOAM  %PIB  (2)'!K$710*100</f>
        <v>0</v>
      </c>
      <c r="L58" s="60">
        <f>FAOAM!L58/'FAOAM  %PIB  (2)'!L$710*100</f>
        <v>0</v>
      </c>
      <c r="M58" s="60">
        <f>FAOAM!M58/'FAOAM  %PIB  (2)'!M$710*100</f>
        <v>0</v>
      </c>
      <c r="N58" s="93">
        <f>FAOAM!N58/'FAOAM  %PIB  (2)'!N$710*100</f>
        <v>0</v>
      </c>
    </row>
    <row r="59" spans="9:14" ht="18.75" hidden="1">
      <c r="I59" s="234" t="s">
        <v>99</v>
      </c>
      <c r="J59" s="235" t="s">
        <v>98</v>
      </c>
      <c r="K59" s="60">
        <f>FAOAM!K59/'FAOAM  %PIB  (2)'!K$710*100</f>
        <v>0</v>
      </c>
      <c r="L59" s="60">
        <f>FAOAM!L59/'FAOAM  %PIB  (2)'!L$710*100</f>
        <v>0</v>
      </c>
      <c r="M59" s="60">
        <f>FAOAM!M59/'FAOAM  %PIB  (2)'!M$710*100</f>
        <v>0</v>
      </c>
      <c r="N59" s="93">
        <f>FAOAM!N59/'FAOAM  %PIB  (2)'!N$710*100</f>
        <v>0</v>
      </c>
    </row>
    <row r="60" spans="9:14" ht="18.75" hidden="1">
      <c r="I60" s="234" t="s">
        <v>100</v>
      </c>
      <c r="J60" s="235" t="s">
        <v>101</v>
      </c>
      <c r="K60" s="60">
        <f>FAOAM!K60/'FAOAM  %PIB  (2)'!K$710*100</f>
        <v>0</v>
      </c>
      <c r="L60" s="60">
        <f>FAOAM!L60/'FAOAM  %PIB  (2)'!L$710*100</f>
        <v>0</v>
      </c>
      <c r="M60" s="60">
        <f>FAOAM!M60/'FAOAM  %PIB  (2)'!M$710*100</f>
        <v>0</v>
      </c>
      <c r="N60" s="93">
        <f>FAOAM!N60/'FAOAM  %PIB  (2)'!N$710*100</f>
        <v>0</v>
      </c>
    </row>
    <row r="61" spans="9:14" ht="18.75" hidden="1">
      <c r="I61" s="38" t="s">
        <v>102</v>
      </c>
      <c r="J61" s="9" t="s">
        <v>101</v>
      </c>
      <c r="K61" s="60">
        <f>FAOAM!K61/'FAOAM  %PIB  (2)'!K$710*100</f>
        <v>0</v>
      </c>
      <c r="L61" s="60">
        <f>FAOAM!L61/'FAOAM  %PIB  (2)'!L$710*100</f>
        <v>0</v>
      </c>
      <c r="M61" s="60">
        <f>FAOAM!M61/'FAOAM  %PIB  (2)'!M$710*100</f>
        <v>0</v>
      </c>
      <c r="N61" s="93">
        <f>FAOAM!N61/'FAOAM  %PIB  (2)'!N$710*100</f>
        <v>0</v>
      </c>
    </row>
    <row r="62" spans="9:14" ht="18.75" hidden="1">
      <c r="I62" s="38" t="s">
        <v>103</v>
      </c>
      <c r="J62" s="9" t="s">
        <v>104</v>
      </c>
      <c r="K62" s="60">
        <f>FAOAM!K62/'FAOAM  %PIB  (2)'!K$710*100</f>
        <v>0</v>
      </c>
      <c r="L62" s="60">
        <f>FAOAM!L62/'FAOAM  %PIB  (2)'!L$710*100</f>
        <v>0</v>
      </c>
      <c r="M62" s="60">
        <f>FAOAM!M62/'FAOAM  %PIB  (2)'!M$710*100</f>
        <v>0</v>
      </c>
      <c r="N62" s="93">
        <f>FAOAM!N62/'FAOAM  %PIB  (2)'!N$710*100</f>
        <v>0</v>
      </c>
    </row>
    <row r="63" spans="9:14" ht="18.75" hidden="1">
      <c r="I63" s="38" t="s">
        <v>105</v>
      </c>
      <c r="J63" s="9" t="s">
        <v>104</v>
      </c>
      <c r="K63" s="60">
        <f>FAOAM!K63/'FAOAM  %PIB  (2)'!K$710*100</f>
        <v>0</v>
      </c>
      <c r="L63" s="60">
        <f>FAOAM!L63/'FAOAM  %PIB  (2)'!L$710*100</f>
        <v>0</v>
      </c>
      <c r="M63" s="60">
        <f>FAOAM!M63/'FAOAM  %PIB  (2)'!M$710*100</f>
        <v>0</v>
      </c>
      <c r="N63" s="93">
        <f>FAOAM!N63/'FAOAM  %PIB  (2)'!N$710*100</f>
        <v>0</v>
      </c>
    </row>
    <row r="64" spans="9:14" ht="18.75" hidden="1">
      <c r="I64" s="38" t="s">
        <v>106</v>
      </c>
      <c r="J64" s="9" t="s">
        <v>107</v>
      </c>
      <c r="K64" s="60">
        <f>FAOAM!K64/'FAOAM  %PIB  (2)'!K$710*100</f>
        <v>0</v>
      </c>
      <c r="L64" s="60">
        <f>FAOAM!L64/'FAOAM  %PIB  (2)'!L$710*100</f>
        <v>0</v>
      </c>
      <c r="M64" s="60">
        <f>FAOAM!M64/'FAOAM  %PIB  (2)'!M$710*100</f>
        <v>0</v>
      </c>
      <c r="N64" s="93">
        <f>FAOAM!N64/'FAOAM  %PIB  (2)'!N$710*100</f>
        <v>0</v>
      </c>
    </row>
    <row r="65" spans="9:14" ht="18.75" hidden="1">
      <c r="I65" s="38" t="s">
        <v>108</v>
      </c>
      <c r="J65" s="9" t="s">
        <v>107</v>
      </c>
      <c r="K65" s="60">
        <f>FAOAM!K65/'FAOAM  %PIB  (2)'!K$710*100</f>
        <v>0</v>
      </c>
      <c r="L65" s="60">
        <f>FAOAM!L65/'FAOAM  %PIB  (2)'!L$710*100</f>
        <v>0</v>
      </c>
      <c r="M65" s="60">
        <f>FAOAM!M65/'FAOAM  %PIB  (2)'!M$710*100</f>
        <v>0</v>
      </c>
      <c r="N65" s="93">
        <f>FAOAM!N65/'FAOAM  %PIB  (2)'!N$710*100</f>
        <v>0</v>
      </c>
    </row>
    <row r="66" spans="9:14" ht="18.75" hidden="1">
      <c r="I66" s="343"/>
      <c r="J66" s="9" t="s">
        <v>109</v>
      </c>
      <c r="K66" s="60">
        <f>FAOAM!K66/'FAOAM  %PIB  (2)'!K$710*100</f>
        <v>0</v>
      </c>
      <c r="L66" s="60">
        <f>FAOAM!L66/'FAOAM  %PIB  (2)'!L$710*100</f>
        <v>0</v>
      </c>
      <c r="M66" s="60">
        <f>FAOAM!M66/'FAOAM  %PIB  (2)'!M$710*100</f>
        <v>0</v>
      </c>
      <c r="N66" s="93">
        <f>FAOAM!N66/'FAOAM  %PIB  (2)'!N$710*100</f>
        <v>0</v>
      </c>
    </row>
    <row r="67" spans="9:14" ht="18.75" hidden="1">
      <c r="I67" s="343"/>
      <c r="J67" s="9" t="s">
        <v>110</v>
      </c>
      <c r="K67" s="60">
        <f>FAOAM!K67/'FAOAM  %PIB  (2)'!K$710*100</f>
        <v>0</v>
      </c>
      <c r="L67" s="60">
        <f>FAOAM!L67/'FAOAM  %PIB  (2)'!L$710*100</f>
        <v>0</v>
      </c>
      <c r="M67" s="60">
        <f>FAOAM!M67/'FAOAM  %PIB  (2)'!M$710*100</f>
        <v>0</v>
      </c>
      <c r="N67" s="93">
        <f>FAOAM!N67/'FAOAM  %PIB  (2)'!N$710*100</f>
        <v>0</v>
      </c>
    </row>
    <row r="68" spans="9:14" ht="18.75" hidden="1">
      <c r="I68" s="343"/>
      <c r="J68" s="9" t="s">
        <v>111</v>
      </c>
      <c r="K68" s="60">
        <f>FAOAM!K68/'FAOAM  %PIB  (2)'!K$710*100</f>
        <v>0</v>
      </c>
      <c r="L68" s="60">
        <f>FAOAM!L68/'FAOAM  %PIB  (2)'!L$710*100</f>
        <v>0</v>
      </c>
      <c r="M68" s="60">
        <f>FAOAM!M68/'FAOAM  %PIB  (2)'!M$710*100</f>
        <v>0</v>
      </c>
      <c r="N68" s="93">
        <f>FAOAM!N68/'FAOAM  %PIB  (2)'!N$710*100</f>
        <v>0</v>
      </c>
    </row>
    <row r="69" spans="9:14" ht="18.75" hidden="1">
      <c r="I69" s="343"/>
      <c r="J69" s="9" t="s">
        <v>111</v>
      </c>
      <c r="K69" s="60">
        <f>FAOAM!K69/'FAOAM  %PIB  (2)'!K$710*100</f>
        <v>0</v>
      </c>
      <c r="L69" s="60">
        <f>FAOAM!L69/'FAOAM  %PIB  (2)'!L$710*100</f>
        <v>0</v>
      </c>
      <c r="M69" s="60">
        <f>FAOAM!M69/'FAOAM  %PIB  (2)'!M$710*100</f>
        <v>0</v>
      </c>
      <c r="N69" s="93">
        <f>FAOAM!N69/'FAOAM  %PIB  (2)'!N$710*100</f>
        <v>0</v>
      </c>
    </row>
    <row r="70" spans="9:14" ht="18.75" hidden="1">
      <c r="I70" s="343"/>
      <c r="J70" s="9" t="s">
        <v>112</v>
      </c>
      <c r="K70" s="60">
        <f>FAOAM!K70/'FAOAM  %PIB  (2)'!K$710*100</f>
        <v>0</v>
      </c>
      <c r="L70" s="60">
        <f>FAOAM!L70/'FAOAM  %PIB  (2)'!L$710*100</f>
        <v>0</v>
      </c>
      <c r="M70" s="60">
        <f>FAOAM!M70/'FAOAM  %PIB  (2)'!M$710*100</f>
        <v>0</v>
      </c>
      <c r="N70" s="93">
        <f>FAOAM!N70/'FAOAM  %PIB  (2)'!N$710*100</f>
        <v>0</v>
      </c>
    </row>
    <row r="71" spans="9:14" ht="18.75" hidden="1">
      <c r="I71" s="343"/>
      <c r="J71" s="9" t="s">
        <v>112</v>
      </c>
      <c r="K71" s="60">
        <f>FAOAM!K71/'FAOAM  %PIB  (2)'!K$710*100</f>
        <v>0</v>
      </c>
      <c r="L71" s="60">
        <f>FAOAM!L71/'FAOAM  %PIB  (2)'!L$710*100</f>
        <v>0</v>
      </c>
      <c r="M71" s="60">
        <f>FAOAM!M71/'FAOAM  %PIB  (2)'!M$710*100</f>
        <v>0</v>
      </c>
      <c r="N71" s="93">
        <f>FAOAM!N71/'FAOAM  %PIB  (2)'!N$710*100</f>
        <v>0</v>
      </c>
    </row>
    <row r="72" spans="9:14" ht="30" hidden="1">
      <c r="I72" s="343"/>
      <c r="J72" s="9" t="s">
        <v>113</v>
      </c>
      <c r="K72" s="60">
        <f>FAOAM!K72/'FAOAM  %PIB  (2)'!K$710*100</f>
        <v>0</v>
      </c>
      <c r="L72" s="60">
        <f>FAOAM!L72/'FAOAM  %PIB  (2)'!L$710*100</f>
        <v>0</v>
      </c>
      <c r="M72" s="60">
        <f>FAOAM!M72/'FAOAM  %PIB  (2)'!M$710*100</f>
        <v>0</v>
      </c>
      <c r="N72" s="93">
        <f>FAOAM!N72/'FAOAM  %PIB  (2)'!N$710*100</f>
        <v>0</v>
      </c>
    </row>
    <row r="73" spans="9:14" ht="30" hidden="1">
      <c r="I73" s="343"/>
      <c r="J73" s="9" t="s">
        <v>113</v>
      </c>
      <c r="K73" s="60">
        <f>FAOAM!K73/'FAOAM  %PIB  (2)'!K$710*100</f>
        <v>0</v>
      </c>
      <c r="L73" s="60">
        <f>FAOAM!L73/'FAOAM  %PIB  (2)'!L$710*100</f>
        <v>0</v>
      </c>
      <c r="M73" s="60">
        <f>FAOAM!M73/'FAOAM  %PIB  (2)'!M$710*100</f>
        <v>0</v>
      </c>
      <c r="N73" s="93">
        <f>FAOAM!N73/'FAOAM  %PIB  (2)'!N$710*100</f>
        <v>0</v>
      </c>
    </row>
    <row r="74" spans="9:14" ht="18.75" hidden="1">
      <c r="I74" s="343"/>
      <c r="J74" s="9" t="s">
        <v>114</v>
      </c>
      <c r="K74" s="60">
        <f>FAOAM!K74/'FAOAM  %PIB  (2)'!K$710*100</f>
        <v>0</v>
      </c>
      <c r="L74" s="60">
        <f>FAOAM!L74/'FAOAM  %PIB  (2)'!L$710*100</f>
        <v>0</v>
      </c>
      <c r="M74" s="60">
        <f>FAOAM!M74/'FAOAM  %PIB  (2)'!M$710*100</f>
        <v>0</v>
      </c>
      <c r="N74" s="93">
        <f>FAOAM!N74/'FAOAM  %PIB  (2)'!N$710*100</f>
        <v>0</v>
      </c>
    </row>
    <row r="75" spans="9:14" ht="18.75" hidden="1">
      <c r="I75" s="343"/>
      <c r="J75" s="9" t="s">
        <v>114</v>
      </c>
      <c r="K75" s="60">
        <f>FAOAM!K75/'FAOAM  %PIB  (2)'!K$710*100</f>
        <v>0</v>
      </c>
      <c r="L75" s="60">
        <f>FAOAM!L75/'FAOAM  %PIB  (2)'!L$710*100</f>
        <v>0</v>
      </c>
      <c r="M75" s="60">
        <f>FAOAM!M75/'FAOAM  %PIB  (2)'!M$710*100</f>
        <v>0</v>
      </c>
      <c r="N75" s="93">
        <f>FAOAM!N75/'FAOAM  %PIB  (2)'!N$710*100</f>
        <v>0</v>
      </c>
    </row>
    <row r="76" spans="9:14" ht="18.75" hidden="1">
      <c r="I76" s="343"/>
      <c r="J76" s="9" t="s">
        <v>115</v>
      </c>
      <c r="K76" s="60">
        <f>FAOAM!K76/'FAOAM  %PIB  (2)'!K$710*100</f>
        <v>0</v>
      </c>
      <c r="L76" s="60">
        <f>FAOAM!L76/'FAOAM  %PIB  (2)'!L$710*100</f>
        <v>0</v>
      </c>
      <c r="M76" s="60">
        <f>FAOAM!M76/'FAOAM  %PIB  (2)'!M$710*100</f>
        <v>0</v>
      </c>
      <c r="N76" s="93">
        <f>FAOAM!N76/'FAOAM  %PIB  (2)'!N$710*100</f>
        <v>0</v>
      </c>
    </row>
    <row r="77" spans="9:14" ht="18.75" hidden="1">
      <c r="I77" s="343"/>
      <c r="J77" s="9" t="s">
        <v>116</v>
      </c>
      <c r="K77" s="60">
        <f>FAOAM!K77/'FAOAM  %PIB  (2)'!K$710*100</f>
        <v>0</v>
      </c>
      <c r="L77" s="60">
        <f>FAOAM!L77/'FAOAM  %PIB  (2)'!L$710*100</f>
        <v>0</v>
      </c>
      <c r="M77" s="60">
        <f>FAOAM!M77/'FAOAM  %PIB  (2)'!M$710*100</f>
        <v>0</v>
      </c>
      <c r="N77" s="93">
        <f>FAOAM!N77/'FAOAM  %PIB  (2)'!N$710*100</f>
        <v>0</v>
      </c>
    </row>
    <row r="78" spans="9:14" ht="18.75" hidden="1">
      <c r="I78" s="343"/>
      <c r="J78" s="9" t="s">
        <v>116</v>
      </c>
      <c r="K78" s="60">
        <f>FAOAM!K78/'FAOAM  %PIB  (2)'!K$710*100</f>
        <v>0</v>
      </c>
      <c r="L78" s="60">
        <f>FAOAM!L78/'FAOAM  %PIB  (2)'!L$710*100</f>
        <v>0</v>
      </c>
      <c r="M78" s="60">
        <f>FAOAM!M78/'FAOAM  %PIB  (2)'!M$710*100</f>
        <v>0</v>
      </c>
      <c r="N78" s="93">
        <f>FAOAM!N78/'FAOAM  %PIB  (2)'!N$710*100</f>
        <v>0</v>
      </c>
    </row>
    <row r="79" spans="9:14" ht="18.75" hidden="1">
      <c r="I79" s="343"/>
      <c r="J79" s="9" t="s">
        <v>117</v>
      </c>
      <c r="K79" s="60">
        <f>FAOAM!K79/'FAOAM  %PIB  (2)'!K$710*100</f>
        <v>0</v>
      </c>
      <c r="L79" s="60">
        <f>FAOAM!L79/'FAOAM  %PIB  (2)'!L$710*100</f>
        <v>0</v>
      </c>
      <c r="M79" s="60">
        <f>FAOAM!M79/'FAOAM  %PIB  (2)'!M$710*100</f>
        <v>0</v>
      </c>
      <c r="N79" s="93">
        <f>FAOAM!N79/'FAOAM  %PIB  (2)'!N$710*100</f>
        <v>0</v>
      </c>
    </row>
    <row r="80" spans="9:14" ht="18.75" hidden="1">
      <c r="I80" s="343"/>
      <c r="J80" s="9" t="s">
        <v>117</v>
      </c>
      <c r="K80" s="60">
        <f>FAOAM!K80/'FAOAM  %PIB  (2)'!K$710*100</f>
        <v>0</v>
      </c>
      <c r="L80" s="60">
        <f>FAOAM!L80/'FAOAM  %PIB  (2)'!L$710*100</f>
        <v>0</v>
      </c>
      <c r="M80" s="60">
        <f>FAOAM!M80/'FAOAM  %PIB  (2)'!M$710*100</f>
        <v>0</v>
      </c>
      <c r="N80" s="93">
        <f>FAOAM!N80/'FAOAM  %PIB  (2)'!N$710*100</f>
        <v>0</v>
      </c>
    </row>
    <row r="81" spans="9:14" ht="18.75" hidden="1">
      <c r="I81" s="343"/>
      <c r="J81" s="9" t="s">
        <v>118</v>
      </c>
      <c r="K81" s="60">
        <f>FAOAM!K81/'FAOAM  %PIB  (2)'!K$710*100</f>
        <v>0</v>
      </c>
      <c r="L81" s="60">
        <f>FAOAM!L81/'FAOAM  %PIB  (2)'!L$710*100</f>
        <v>0</v>
      </c>
      <c r="M81" s="60">
        <f>FAOAM!M81/'FAOAM  %PIB  (2)'!M$710*100</f>
        <v>0</v>
      </c>
      <c r="N81" s="93">
        <f>FAOAM!N81/'FAOAM  %PIB  (2)'!N$710*100</f>
        <v>0</v>
      </c>
    </row>
    <row r="82" spans="9:14" ht="18.75" hidden="1">
      <c r="I82" s="343"/>
      <c r="J82" s="9" t="s">
        <v>119</v>
      </c>
      <c r="K82" s="60">
        <f>FAOAM!K82/'FAOAM  %PIB  (2)'!K$710*100</f>
        <v>0</v>
      </c>
      <c r="L82" s="60">
        <f>FAOAM!L82/'FAOAM  %PIB  (2)'!L$710*100</f>
        <v>0</v>
      </c>
      <c r="M82" s="60">
        <f>FAOAM!M82/'FAOAM  %PIB  (2)'!M$710*100</f>
        <v>0</v>
      </c>
      <c r="N82" s="93">
        <f>FAOAM!N82/'FAOAM  %PIB  (2)'!N$710*100</f>
        <v>0</v>
      </c>
    </row>
    <row r="83" spans="9:14" ht="18.75" hidden="1">
      <c r="I83" s="343"/>
      <c r="J83" s="9" t="s">
        <v>119</v>
      </c>
      <c r="K83" s="60">
        <f>FAOAM!K83/'FAOAM  %PIB  (2)'!K$710*100</f>
        <v>0</v>
      </c>
      <c r="L83" s="60">
        <f>FAOAM!L83/'FAOAM  %PIB  (2)'!L$710*100</f>
        <v>0</v>
      </c>
      <c r="M83" s="60">
        <f>FAOAM!M83/'FAOAM  %PIB  (2)'!M$710*100</f>
        <v>0</v>
      </c>
      <c r="N83" s="93">
        <f>FAOAM!N83/'FAOAM  %PIB  (2)'!N$710*100</f>
        <v>0</v>
      </c>
    </row>
    <row r="84" spans="9:14" ht="18.75" hidden="1">
      <c r="I84" s="343"/>
      <c r="J84" s="9" t="s">
        <v>120</v>
      </c>
      <c r="K84" s="60">
        <f>FAOAM!K84/'FAOAM  %PIB  (2)'!K$710*100</f>
        <v>0</v>
      </c>
      <c r="L84" s="60">
        <f>FAOAM!L84/'FAOAM  %PIB  (2)'!L$710*100</f>
        <v>0</v>
      </c>
      <c r="M84" s="60">
        <f>FAOAM!M84/'FAOAM  %PIB  (2)'!M$710*100</f>
        <v>0</v>
      </c>
      <c r="N84" s="93">
        <f>FAOAM!N84/'FAOAM  %PIB  (2)'!N$710*100</f>
        <v>0</v>
      </c>
    </row>
    <row r="85" spans="9:14" ht="18.75" hidden="1">
      <c r="I85" s="343"/>
      <c r="J85" s="9" t="s">
        <v>121</v>
      </c>
      <c r="K85" s="60">
        <f>FAOAM!K85/'FAOAM  %PIB  (2)'!K$710*100</f>
        <v>0</v>
      </c>
      <c r="L85" s="60">
        <f>FAOAM!L85/'FAOAM  %PIB  (2)'!L$710*100</f>
        <v>0</v>
      </c>
      <c r="M85" s="60">
        <f>FAOAM!M85/'FAOAM  %PIB  (2)'!M$710*100</f>
        <v>0</v>
      </c>
      <c r="N85" s="93">
        <f>FAOAM!N85/'FAOAM  %PIB  (2)'!N$710*100</f>
        <v>0</v>
      </c>
    </row>
    <row r="86" spans="9:14" ht="18.75" hidden="1">
      <c r="I86" s="343"/>
      <c r="J86" s="9" t="s">
        <v>122</v>
      </c>
      <c r="K86" s="60">
        <f>FAOAM!K86/'FAOAM  %PIB  (2)'!K$710*100</f>
        <v>0</v>
      </c>
      <c r="L86" s="60">
        <f>FAOAM!L86/'FAOAM  %PIB  (2)'!L$710*100</f>
        <v>0</v>
      </c>
      <c r="M86" s="60">
        <f>FAOAM!M86/'FAOAM  %PIB  (2)'!M$710*100</f>
        <v>0</v>
      </c>
      <c r="N86" s="93">
        <f>FAOAM!N86/'FAOAM  %PIB  (2)'!N$710*100</f>
        <v>0</v>
      </c>
    </row>
    <row r="87" spans="9:14" ht="18.75" hidden="1">
      <c r="I87" s="343"/>
      <c r="J87" s="9" t="s">
        <v>123</v>
      </c>
      <c r="K87" s="60">
        <f>FAOAM!K87/'FAOAM  %PIB  (2)'!K$710*100</f>
        <v>0</v>
      </c>
      <c r="L87" s="60">
        <f>FAOAM!L87/'FAOAM  %PIB  (2)'!L$710*100</f>
        <v>0</v>
      </c>
      <c r="M87" s="60">
        <f>FAOAM!M87/'FAOAM  %PIB  (2)'!M$710*100</f>
        <v>0</v>
      </c>
      <c r="N87" s="93">
        <f>FAOAM!N87/'FAOAM  %PIB  (2)'!N$710*100</f>
        <v>0</v>
      </c>
    </row>
    <row r="88" spans="9:14" ht="18.75" hidden="1">
      <c r="I88" s="343"/>
      <c r="J88" s="9" t="s">
        <v>123</v>
      </c>
      <c r="K88" s="60">
        <f>FAOAM!K88/'FAOAM  %PIB  (2)'!K$710*100</f>
        <v>0</v>
      </c>
      <c r="L88" s="60">
        <f>FAOAM!L88/'FAOAM  %PIB  (2)'!L$710*100</f>
        <v>0</v>
      </c>
      <c r="M88" s="60">
        <f>FAOAM!M88/'FAOAM  %PIB  (2)'!M$710*100</f>
        <v>0</v>
      </c>
      <c r="N88" s="93">
        <f>FAOAM!N88/'FAOAM  %PIB  (2)'!N$710*100</f>
        <v>0</v>
      </c>
    </row>
    <row r="89" spans="9:14" ht="18.75" hidden="1">
      <c r="I89" s="343"/>
      <c r="J89" s="9" t="s">
        <v>124</v>
      </c>
      <c r="K89" s="60">
        <f>FAOAM!K89/'FAOAM  %PIB  (2)'!K$710*100</f>
        <v>0</v>
      </c>
      <c r="L89" s="60">
        <f>FAOAM!L89/'FAOAM  %PIB  (2)'!L$710*100</f>
        <v>0</v>
      </c>
      <c r="M89" s="60">
        <f>FAOAM!M89/'FAOAM  %PIB  (2)'!M$710*100</f>
        <v>0</v>
      </c>
      <c r="N89" s="93">
        <f>FAOAM!N89/'FAOAM  %PIB  (2)'!N$710*100</f>
        <v>0</v>
      </c>
    </row>
    <row r="90" spans="9:14" ht="18.75" hidden="1">
      <c r="I90" s="343"/>
      <c r="J90" s="9" t="s">
        <v>124</v>
      </c>
      <c r="K90" s="60">
        <f>FAOAM!K90/'FAOAM  %PIB  (2)'!K$710*100</f>
        <v>0</v>
      </c>
      <c r="L90" s="60">
        <f>FAOAM!L90/'FAOAM  %PIB  (2)'!L$710*100</f>
        <v>0</v>
      </c>
      <c r="M90" s="60">
        <f>FAOAM!M90/'FAOAM  %PIB  (2)'!M$710*100</f>
        <v>0</v>
      </c>
      <c r="N90" s="93">
        <f>FAOAM!N90/'FAOAM  %PIB  (2)'!N$710*100</f>
        <v>0</v>
      </c>
    </row>
    <row r="91" spans="9:14" ht="30" hidden="1">
      <c r="I91" s="343"/>
      <c r="J91" s="9" t="s">
        <v>125</v>
      </c>
      <c r="K91" s="60">
        <f>FAOAM!K91/'FAOAM  %PIB  (2)'!K$710*100</f>
        <v>0</v>
      </c>
      <c r="L91" s="60">
        <f>FAOAM!L91/'FAOAM  %PIB  (2)'!L$710*100</f>
        <v>0</v>
      </c>
      <c r="M91" s="60">
        <f>FAOAM!M91/'FAOAM  %PIB  (2)'!M$710*100</f>
        <v>0</v>
      </c>
      <c r="N91" s="93">
        <f>FAOAM!N91/'FAOAM  %PIB  (2)'!N$710*100</f>
        <v>0</v>
      </c>
    </row>
    <row r="92" spans="9:14" ht="30" hidden="1">
      <c r="I92" s="343"/>
      <c r="J92" s="9" t="s">
        <v>125</v>
      </c>
      <c r="K92" s="60">
        <f>FAOAM!K92/'FAOAM  %PIB  (2)'!K$710*100</f>
        <v>0</v>
      </c>
      <c r="L92" s="60">
        <f>FAOAM!L92/'FAOAM  %PIB  (2)'!L$710*100</f>
        <v>0</v>
      </c>
      <c r="M92" s="60">
        <f>FAOAM!M92/'FAOAM  %PIB  (2)'!M$710*100</f>
        <v>0</v>
      </c>
      <c r="N92" s="93">
        <f>FAOAM!N92/'FAOAM  %PIB  (2)'!N$710*100</f>
        <v>0</v>
      </c>
    </row>
    <row r="93" spans="9:14" ht="30" hidden="1">
      <c r="I93" s="343"/>
      <c r="J93" s="9" t="s">
        <v>126</v>
      </c>
      <c r="K93" s="60">
        <f>FAOAM!K93/'FAOAM  %PIB  (2)'!K$710*100</f>
        <v>0</v>
      </c>
      <c r="L93" s="60">
        <f>FAOAM!L93/'FAOAM  %PIB  (2)'!L$710*100</f>
        <v>0</v>
      </c>
      <c r="M93" s="60">
        <f>FAOAM!M93/'FAOAM  %PIB  (2)'!M$710*100</f>
        <v>0</v>
      </c>
      <c r="N93" s="93">
        <f>FAOAM!N93/'FAOAM  %PIB  (2)'!N$710*100</f>
        <v>0</v>
      </c>
    </row>
    <row r="94" spans="9:14" ht="30" hidden="1">
      <c r="I94" s="343"/>
      <c r="J94" s="9" t="s">
        <v>126</v>
      </c>
      <c r="K94" s="60">
        <f>FAOAM!K94/'FAOAM  %PIB  (2)'!K$710*100</f>
        <v>0</v>
      </c>
      <c r="L94" s="60">
        <f>FAOAM!L94/'FAOAM  %PIB  (2)'!L$710*100</f>
        <v>0</v>
      </c>
      <c r="M94" s="60">
        <f>FAOAM!M94/'FAOAM  %PIB  (2)'!M$710*100</f>
        <v>0</v>
      </c>
      <c r="N94" s="93">
        <f>FAOAM!N94/'FAOAM  %PIB  (2)'!N$710*100</f>
        <v>0</v>
      </c>
    </row>
    <row r="95" spans="9:14" ht="30" hidden="1">
      <c r="I95" s="343"/>
      <c r="J95" s="9" t="s">
        <v>127</v>
      </c>
      <c r="K95" s="60">
        <f>FAOAM!K95/'FAOAM  %PIB  (2)'!K$710*100</f>
        <v>0</v>
      </c>
      <c r="L95" s="60">
        <f>FAOAM!L95/'FAOAM  %PIB  (2)'!L$710*100</f>
        <v>0</v>
      </c>
      <c r="M95" s="60">
        <f>FAOAM!M95/'FAOAM  %PIB  (2)'!M$710*100</f>
        <v>0</v>
      </c>
      <c r="N95" s="93">
        <f>FAOAM!N95/'FAOAM  %PIB  (2)'!N$710*100</f>
        <v>0</v>
      </c>
    </row>
    <row r="96" spans="9:14" ht="30" hidden="1">
      <c r="I96" s="343"/>
      <c r="J96" s="9" t="s">
        <v>127</v>
      </c>
      <c r="K96" s="60">
        <f>FAOAM!K96/'FAOAM  %PIB  (2)'!K$710*100</f>
        <v>0</v>
      </c>
      <c r="L96" s="60">
        <f>FAOAM!L96/'FAOAM  %PIB  (2)'!L$710*100</f>
        <v>0</v>
      </c>
      <c r="M96" s="60">
        <f>FAOAM!M96/'FAOAM  %PIB  (2)'!M$710*100</f>
        <v>0</v>
      </c>
      <c r="N96" s="93">
        <f>FAOAM!N96/'FAOAM  %PIB  (2)'!N$710*100</f>
        <v>0</v>
      </c>
    </row>
    <row r="97" spans="9:14" ht="30" hidden="1">
      <c r="I97" s="343"/>
      <c r="J97" s="9" t="s">
        <v>128</v>
      </c>
      <c r="K97" s="60">
        <f>FAOAM!K97/'FAOAM  %PIB  (2)'!K$710*100</f>
        <v>0</v>
      </c>
      <c r="L97" s="60">
        <f>FAOAM!L97/'FAOAM  %PIB  (2)'!L$710*100</f>
        <v>0</v>
      </c>
      <c r="M97" s="60">
        <f>FAOAM!M97/'FAOAM  %PIB  (2)'!M$710*100</f>
        <v>0</v>
      </c>
      <c r="N97" s="93">
        <f>FAOAM!N97/'FAOAM  %PIB  (2)'!N$710*100</f>
        <v>0</v>
      </c>
    </row>
    <row r="98" spans="9:14" ht="30" hidden="1">
      <c r="I98" s="343"/>
      <c r="J98" s="9" t="s">
        <v>128</v>
      </c>
      <c r="K98" s="60">
        <f>FAOAM!K98/'FAOAM  %PIB  (2)'!K$710*100</f>
        <v>0</v>
      </c>
      <c r="L98" s="60">
        <f>FAOAM!L98/'FAOAM  %PIB  (2)'!L$710*100</f>
        <v>0</v>
      </c>
      <c r="M98" s="60">
        <f>FAOAM!M98/'FAOAM  %PIB  (2)'!M$710*100</f>
        <v>0</v>
      </c>
      <c r="N98" s="93">
        <f>FAOAM!N98/'FAOAM  %PIB  (2)'!N$710*100</f>
        <v>0</v>
      </c>
    </row>
    <row r="99" spans="9:14" ht="18.75" hidden="1">
      <c r="I99" s="343"/>
      <c r="J99" s="9" t="s">
        <v>129</v>
      </c>
      <c r="K99" s="60">
        <f>FAOAM!K99/'FAOAM  %PIB  (2)'!K$710*100</f>
        <v>0</v>
      </c>
      <c r="L99" s="60">
        <f>FAOAM!L99/'FAOAM  %PIB  (2)'!L$710*100</f>
        <v>0</v>
      </c>
      <c r="M99" s="60">
        <f>FAOAM!M99/'FAOAM  %PIB  (2)'!M$710*100</f>
        <v>0</v>
      </c>
      <c r="N99" s="93">
        <f>FAOAM!N99/'FAOAM  %PIB  (2)'!N$710*100</f>
        <v>0</v>
      </c>
    </row>
    <row r="100" spans="9:14" ht="18.75" hidden="1">
      <c r="I100" s="343"/>
      <c r="J100" s="9" t="s">
        <v>129</v>
      </c>
      <c r="K100" s="60">
        <f>FAOAM!K100/'FAOAM  %PIB  (2)'!K$710*100</f>
        <v>0</v>
      </c>
      <c r="L100" s="60">
        <f>FAOAM!L100/'FAOAM  %PIB  (2)'!L$710*100</f>
        <v>0</v>
      </c>
      <c r="M100" s="60">
        <f>FAOAM!M100/'FAOAM  %PIB  (2)'!M$710*100</f>
        <v>0</v>
      </c>
      <c r="N100" s="93">
        <f>FAOAM!N100/'FAOAM  %PIB  (2)'!N$710*100</f>
        <v>0</v>
      </c>
    </row>
    <row r="101" spans="9:14" ht="18.75" hidden="1">
      <c r="I101" s="343"/>
      <c r="J101" s="9" t="s">
        <v>130</v>
      </c>
      <c r="K101" s="60">
        <f>FAOAM!K101/'FAOAM  %PIB  (2)'!K$710*100</f>
        <v>0</v>
      </c>
      <c r="L101" s="60">
        <f>FAOAM!L101/'FAOAM  %PIB  (2)'!L$710*100</f>
        <v>0</v>
      </c>
      <c r="M101" s="60">
        <f>FAOAM!M101/'FAOAM  %PIB  (2)'!M$710*100</f>
        <v>0</v>
      </c>
      <c r="N101" s="93">
        <f>FAOAM!N101/'FAOAM  %PIB  (2)'!N$710*100</f>
        <v>0</v>
      </c>
    </row>
    <row r="102" spans="9:14" ht="18.75" hidden="1">
      <c r="I102" s="343"/>
      <c r="J102" s="9" t="s">
        <v>130</v>
      </c>
      <c r="K102" s="60">
        <f>FAOAM!K102/'FAOAM  %PIB  (2)'!K$710*100</f>
        <v>0</v>
      </c>
      <c r="L102" s="60">
        <f>FAOAM!L102/'FAOAM  %PIB  (2)'!L$710*100</f>
        <v>0</v>
      </c>
      <c r="M102" s="60">
        <f>FAOAM!M102/'FAOAM  %PIB  (2)'!M$710*100</f>
        <v>0</v>
      </c>
      <c r="N102" s="93">
        <f>FAOAM!N102/'FAOAM  %PIB  (2)'!N$710*100</f>
        <v>0</v>
      </c>
    </row>
    <row r="103" spans="9:14" ht="18.75" hidden="1">
      <c r="I103" s="343"/>
      <c r="J103" s="9" t="s">
        <v>131</v>
      </c>
      <c r="K103" s="60">
        <f>FAOAM!K103/'FAOAM  %PIB  (2)'!K$710*100</f>
        <v>0</v>
      </c>
      <c r="L103" s="60">
        <f>FAOAM!L103/'FAOAM  %PIB  (2)'!L$710*100</f>
        <v>0</v>
      </c>
      <c r="M103" s="60">
        <f>FAOAM!M103/'FAOAM  %PIB  (2)'!M$710*100</f>
        <v>0</v>
      </c>
      <c r="N103" s="93">
        <f>FAOAM!N103/'FAOAM  %PIB  (2)'!N$710*100</f>
        <v>0</v>
      </c>
    </row>
    <row r="104" spans="9:14" ht="18.75" hidden="1">
      <c r="I104" s="343"/>
      <c r="J104" s="9" t="s">
        <v>132</v>
      </c>
      <c r="K104" s="60">
        <f>FAOAM!K104/'FAOAM  %PIB  (2)'!K$710*100</f>
        <v>0</v>
      </c>
      <c r="L104" s="60">
        <f>FAOAM!L104/'FAOAM  %PIB  (2)'!L$710*100</f>
        <v>0</v>
      </c>
      <c r="M104" s="60">
        <f>FAOAM!M104/'FAOAM  %PIB  (2)'!M$710*100</f>
        <v>0</v>
      </c>
      <c r="N104" s="93">
        <f>FAOAM!N104/'FAOAM  %PIB  (2)'!N$710*100</f>
        <v>0</v>
      </c>
    </row>
    <row r="105" spans="9:14" ht="18.75" hidden="1">
      <c r="I105" s="343"/>
      <c r="J105" s="9" t="s">
        <v>132</v>
      </c>
      <c r="K105" s="60">
        <f>FAOAM!K105/'FAOAM  %PIB  (2)'!K$710*100</f>
        <v>0</v>
      </c>
      <c r="L105" s="60">
        <f>FAOAM!L105/'FAOAM  %PIB  (2)'!L$710*100</f>
        <v>0</v>
      </c>
      <c r="M105" s="60">
        <f>FAOAM!M105/'FAOAM  %PIB  (2)'!M$710*100</f>
        <v>0</v>
      </c>
      <c r="N105" s="93">
        <f>FAOAM!N105/'FAOAM  %PIB  (2)'!N$710*100</f>
        <v>0</v>
      </c>
    </row>
    <row r="106" spans="9:14" ht="30" hidden="1">
      <c r="I106" s="343"/>
      <c r="J106" s="9" t="s">
        <v>133</v>
      </c>
      <c r="K106" s="60">
        <f>FAOAM!K106/'FAOAM  %PIB  (2)'!K$710*100</f>
        <v>0</v>
      </c>
      <c r="L106" s="60">
        <f>FAOAM!L106/'FAOAM  %PIB  (2)'!L$710*100</f>
        <v>0</v>
      </c>
      <c r="M106" s="60">
        <f>FAOAM!M106/'FAOAM  %PIB  (2)'!M$710*100</f>
        <v>0</v>
      </c>
      <c r="N106" s="93">
        <f>FAOAM!N106/'FAOAM  %PIB  (2)'!N$710*100</f>
        <v>0</v>
      </c>
    </row>
    <row r="107" spans="9:14" ht="30" hidden="1">
      <c r="I107" s="343"/>
      <c r="J107" s="9" t="s">
        <v>133</v>
      </c>
      <c r="K107" s="60">
        <f>FAOAM!K107/'FAOAM  %PIB  (2)'!K$710*100</f>
        <v>0</v>
      </c>
      <c r="L107" s="60">
        <f>FAOAM!L107/'FAOAM  %PIB  (2)'!L$710*100</f>
        <v>0</v>
      </c>
      <c r="M107" s="60">
        <f>FAOAM!M107/'FAOAM  %PIB  (2)'!M$710*100</f>
        <v>0</v>
      </c>
      <c r="N107" s="93">
        <f>FAOAM!N107/'FAOAM  %PIB  (2)'!N$710*100</f>
        <v>0</v>
      </c>
    </row>
    <row r="108" spans="9:14" ht="18.75" hidden="1">
      <c r="I108" s="343"/>
      <c r="J108" s="9" t="s">
        <v>134</v>
      </c>
      <c r="K108" s="60">
        <f>FAOAM!K108/'FAOAM  %PIB  (2)'!K$710*100</f>
        <v>0</v>
      </c>
      <c r="L108" s="60">
        <f>FAOAM!L108/'FAOAM  %PIB  (2)'!L$710*100</f>
        <v>0</v>
      </c>
      <c r="M108" s="60">
        <f>FAOAM!M108/'FAOAM  %PIB  (2)'!M$710*100</f>
        <v>0</v>
      </c>
      <c r="N108" s="93">
        <f>FAOAM!N108/'FAOAM  %PIB  (2)'!N$710*100</f>
        <v>0</v>
      </c>
    </row>
    <row r="109" spans="9:14" ht="18.75" hidden="1">
      <c r="I109" s="343"/>
      <c r="J109" s="9" t="s">
        <v>134</v>
      </c>
      <c r="K109" s="60">
        <f>FAOAM!K109/'FAOAM  %PIB  (2)'!K$710*100</f>
        <v>0</v>
      </c>
      <c r="L109" s="60">
        <f>FAOAM!L109/'FAOAM  %PIB  (2)'!L$710*100</f>
        <v>0</v>
      </c>
      <c r="M109" s="60">
        <f>FAOAM!M109/'FAOAM  %PIB  (2)'!M$710*100</f>
        <v>0</v>
      </c>
      <c r="N109" s="93">
        <f>FAOAM!N109/'FAOAM  %PIB  (2)'!N$710*100</f>
        <v>0</v>
      </c>
    </row>
    <row r="110" spans="9:14" ht="18.75" hidden="1">
      <c r="I110" s="343"/>
      <c r="J110" s="9" t="s">
        <v>135</v>
      </c>
      <c r="K110" s="60">
        <f>FAOAM!K110/'FAOAM  %PIB  (2)'!K$710*100</f>
        <v>0</v>
      </c>
      <c r="L110" s="60">
        <f>FAOAM!L110/'FAOAM  %PIB  (2)'!L$710*100</f>
        <v>0</v>
      </c>
      <c r="M110" s="60">
        <f>FAOAM!M110/'FAOAM  %PIB  (2)'!M$710*100</f>
        <v>0</v>
      </c>
      <c r="N110" s="93">
        <f>FAOAM!N110/'FAOAM  %PIB  (2)'!N$710*100</f>
        <v>0</v>
      </c>
    </row>
    <row r="111" spans="9:14" ht="18.75" hidden="1">
      <c r="I111" s="343"/>
      <c r="J111" s="9" t="s">
        <v>136</v>
      </c>
      <c r="K111" s="60">
        <f>FAOAM!K111/'FAOAM  %PIB  (2)'!K$710*100</f>
        <v>0</v>
      </c>
      <c r="L111" s="60">
        <f>FAOAM!L111/'FAOAM  %PIB  (2)'!L$710*100</f>
        <v>0</v>
      </c>
      <c r="M111" s="60">
        <f>FAOAM!M111/'FAOAM  %PIB  (2)'!M$710*100</f>
        <v>0</v>
      </c>
      <c r="N111" s="93">
        <f>FAOAM!N111/'FAOAM  %PIB  (2)'!N$710*100</f>
        <v>0</v>
      </c>
    </row>
    <row r="112" spans="9:14" ht="18.75" hidden="1">
      <c r="I112" s="343"/>
      <c r="J112" s="9" t="s">
        <v>136</v>
      </c>
      <c r="K112" s="60">
        <f>FAOAM!K112/'FAOAM  %PIB  (2)'!K$710*100</f>
        <v>0</v>
      </c>
      <c r="L112" s="60">
        <f>FAOAM!L112/'FAOAM  %PIB  (2)'!L$710*100</f>
        <v>0</v>
      </c>
      <c r="M112" s="60">
        <f>FAOAM!M112/'FAOAM  %PIB  (2)'!M$710*100</f>
        <v>0</v>
      </c>
      <c r="N112" s="93">
        <f>FAOAM!N112/'FAOAM  %PIB  (2)'!N$710*100</f>
        <v>0</v>
      </c>
    </row>
    <row r="113" spans="9:14" ht="18.75" hidden="1">
      <c r="I113" s="343"/>
      <c r="J113" s="9" t="s">
        <v>137</v>
      </c>
      <c r="K113" s="60">
        <f>FAOAM!K113/'FAOAM  %PIB  (2)'!K$710*100</f>
        <v>0</v>
      </c>
      <c r="L113" s="60">
        <f>FAOAM!L113/'FAOAM  %PIB  (2)'!L$710*100</f>
        <v>0</v>
      </c>
      <c r="M113" s="60">
        <f>FAOAM!M113/'FAOAM  %PIB  (2)'!M$710*100</f>
        <v>0</v>
      </c>
      <c r="N113" s="93">
        <f>FAOAM!N113/'FAOAM  %PIB  (2)'!N$710*100</f>
        <v>0</v>
      </c>
    </row>
    <row r="114" spans="9:14" ht="18.75" hidden="1">
      <c r="I114" s="343"/>
      <c r="J114" s="9" t="s">
        <v>137</v>
      </c>
      <c r="K114" s="60">
        <f>FAOAM!K114/'FAOAM  %PIB  (2)'!K$710*100</f>
        <v>0</v>
      </c>
      <c r="L114" s="60">
        <f>FAOAM!L114/'FAOAM  %PIB  (2)'!L$710*100</f>
        <v>0</v>
      </c>
      <c r="M114" s="60">
        <f>FAOAM!M114/'FAOAM  %PIB  (2)'!M$710*100</f>
        <v>0</v>
      </c>
      <c r="N114" s="93">
        <f>FAOAM!N114/'FAOAM  %PIB  (2)'!N$710*100</f>
        <v>0</v>
      </c>
    </row>
    <row r="115" spans="9:14" ht="18.75" hidden="1">
      <c r="I115" s="343"/>
      <c r="J115" s="9" t="s">
        <v>138</v>
      </c>
      <c r="K115" s="60">
        <f>FAOAM!K115/'FAOAM  %PIB  (2)'!K$710*100</f>
        <v>0</v>
      </c>
      <c r="L115" s="60">
        <f>FAOAM!L115/'FAOAM  %PIB  (2)'!L$710*100</f>
        <v>0</v>
      </c>
      <c r="M115" s="60">
        <f>FAOAM!M115/'FAOAM  %PIB  (2)'!M$710*100</f>
        <v>0</v>
      </c>
      <c r="N115" s="93">
        <f>FAOAM!N115/'FAOAM  %PIB  (2)'!N$710*100</f>
        <v>0</v>
      </c>
    </row>
    <row r="116" spans="9:14" ht="18.75" hidden="1">
      <c r="I116" s="343"/>
      <c r="J116" s="9" t="s">
        <v>138</v>
      </c>
      <c r="K116" s="60">
        <f>FAOAM!K116/'FAOAM  %PIB  (2)'!K$710*100</f>
        <v>0</v>
      </c>
      <c r="L116" s="60">
        <f>FAOAM!L116/'FAOAM  %PIB  (2)'!L$710*100</f>
        <v>0</v>
      </c>
      <c r="M116" s="60">
        <f>FAOAM!M116/'FAOAM  %PIB  (2)'!M$710*100</f>
        <v>0</v>
      </c>
      <c r="N116" s="93">
        <f>FAOAM!N116/'FAOAM  %PIB  (2)'!N$710*100</f>
        <v>0</v>
      </c>
    </row>
    <row r="117" spans="9:14" ht="18.75" hidden="1">
      <c r="I117" s="343"/>
      <c r="J117" s="9" t="s">
        <v>139</v>
      </c>
      <c r="K117" s="60">
        <f>FAOAM!K117/'FAOAM  %PIB  (2)'!K$710*100</f>
        <v>0</v>
      </c>
      <c r="L117" s="60">
        <f>FAOAM!L117/'FAOAM  %PIB  (2)'!L$710*100</f>
        <v>0</v>
      </c>
      <c r="M117" s="60">
        <f>FAOAM!M117/'FAOAM  %PIB  (2)'!M$710*100</f>
        <v>0</v>
      </c>
      <c r="N117" s="93">
        <f>FAOAM!N117/'FAOAM  %PIB  (2)'!N$710*100</f>
        <v>0</v>
      </c>
    </row>
    <row r="118" spans="9:14" ht="18.75" hidden="1">
      <c r="I118" s="343"/>
      <c r="J118" s="9" t="s">
        <v>139</v>
      </c>
      <c r="K118" s="60">
        <f>FAOAM!K118/'FAOAM  %PIB  (2)'!K$710*100</f>
        <v>0</v>
      </c>
      <c r="L118" s="60">
        <f>FAOAM!L118/'FAOAM  %PIB  (2)'!L$710*100</f>
        <v>0</v>
      </c>
      <c r="M118" s="60">
        <f>FAOAM!M118/'FAOAM  %PIB  (2)'!M$710*100</f>
        <v>0</v>
      </c>
      <c r="N118" s="93">
        <f>FAOAM!N118/'FAOAM  %PIB  (2)'!N$710*100</f>
        <v>0</v>
      </c>
    </row>
    <row r="119" spans="9:14" ht="18.75" hidden="1">
      <c r="I119" s="343"/>
      <c r="J119" s="9" t="s">
        <v>140</v>
      </c>
      <c r="K119" s="60">
        <f>FAOAM!K119/'FAOAM  %PIB  (2)'!K$710*100</f>
        <v>0</v>
      </c>
      <c r="L119" s="60">
        <f>FAOAM!L119/'FAOAM  %PIB  (2)'!L$710*100</f>
        <v>0</v>
      </c>
      <c r="M119" s="60">
        <f>FAOAM!M119/'FAOAM  %PIB  (2)'!M$710*100</f>
        <v>0</v>
      </c>
      <c r="N119" s="93">
        <f>FAOAM!N119/'FAOAM  %PIB  (2)'!N$710*100</f>
        <v>0</v>
      </c>
    </row>
    <row r="120" spans="9:14" ht="18.75" hidden="1">
      <c r="I120" s="343"/>
      <c r="J120" s="9" t="s">
        <v>141</v>
      </c>
      <c r="K120" s="60">
        <f>FAOAM!K120/'FAOAM  %PIB  (2)'!K$710*100</f>
        <v>0</v>
      </c>
      <c r="L120" s="60">
        <f>FAOAM!L120/'FAOAM  %PIB  (2)'!L$710*100</f>
        <v>0</v>
      </c>
      <c r="M120" s="60">
        <f>FAOAM!M120/'FAOAM  %PIB  (2)'!M$710*100</f>
        <v>0</v>
      </c>
      <c r="N120" s="93">
        <f>FAOAM!N120/'FAOAM  %PIB  (2)'!N$710*100</f>
        <v>0</v>
      </c>
    </row>
    <row r="121" spans="9:14" ht="18.75" hidden="1">
      <c r="I121" s="343"/>
      <c r="J121" s="9" t="s">
        <v>141</v>
      </c>
      <c r="K121" s="60">
        <f>FAOAM!K121/'FAOAM  %PIB  (2)'!K$710*100</f>
        <v>0</v>
      </c>
      <c r="L121" s="60">
        <f>FAOAM!L121/'FAOAM  %PIB  (2)'!L$710*100</f>
        <v>0</v>
      </c>
      <c r="M121" s="60">
        <f>FAOAM!M121/'FAOAM  %PIB  (2)'!M$710*100</f>
        <v>0</v>
      </c>
      <c r="N121" s="93">
        <f>FAOAM!N121/'FAOAM  %PIB  (2)'!N$710*100</f>
        <v>0</v>
      </c>
    </row>
    <row r="122" spans="9:14" ht="18.75" hidden="1">
      <c r="I122" s="343"/>
      <c r="J122" s="9" t="s">
        <v>142</v>
      </c>
      <c r="K122" s="60">
        <f>FAOAM!K122/'FAOAM  %PIB  (2)'!K$710*100</f>
        <v>0</v>
      </c>
      <c r="L122" s="60">
        <f>FAOAM!L122/'FAOAM  %PIB  (2)'!L$710*100</f>
        <v>0</v>
      </c>
      <c r="M122" s="60">
        <f>FAOAM!M122/'FAOAM  %PIB  (2)'!M$710*100</f>
        <v>0</v>
      </c>
      <c r="N122" s="93">
        <f>FAOAM!N122/'FAOAM  %PIB  (2)'!N$710*100</f>
        <v>0</v>
      </c>
    </row>
    <row r="123" spans="9:14" ht="18.75" hidden="1">
      <c r="I123" s="343"/>
      <c r="J123" s="9" t="s">
        <v>142</v>
      </c>
      <c r="K123" s="60">
        <f>FAOAM!K123/'FAOAM  %PIB  (2)'!K$710*100</f>
        <v>0</v>
      </c>
      <c r="L123" s="60">
        <f>FAOAM!L123/'FAOAM  %PIB  (2)'!L$710*100</f>
        <v>0</v>
      </c>
      <c r="M123" s="60">
        <f>FAOAM!M123/'FAOAM  %PIB  (2)'!M$710*100</f>
        <v>0</v>
      </c>
      <c r="N123" s="93">
        <f>FAOAM!N123/'FAOAM  %PIB  (2)'!N$710*100</f>
        <v>0</v>
      </c>
    </row>
    <row r="124" spans="9:14" ht="18.75" hidden="1">
      <c r="I124" s="343"/>
      <c r="J124" s="9" t="s">
        <v>143</v>
      </c>
      <c r="K124" s="60">
        <f>FAOAM!K124/'FAOAM  %PIB  (2)'!K$710*100</f>
        <v>0</v>
      </c>
      <c r="L124" s="60">
        <f>FAOAM!L124/'FAOAM  %PIB  (2)'!L$710*100</f>
        <v>0</v>
      </c>
      <c r="M124" s="60">
        <f>FAOAM!M124/'FAOAM  %PIB  (2)'!M$710*100</f>
        <v>0</v>
      </c>
      <c r="N124" s="93">
        <f>FAOAM!N124/'FAOAM  %PIB  (2)'!N$710*100</f>
        <v>0</v>
      </c>
    </row>
    <row r="125" spans="9:14" ht="18.75" hidden="1">
      <c r="I125" s="343"/>
      <c r="J125" s="9" t="s">
        <v>143</v>
      </c>
      <c r="K125" s="60">
        <f>FAOAM!K125/'FAOAM  %PIB  (2)'!K$710*100</f>
        <v>0</v>
      </c>
      <c r="L125" s="60">
        <f>FAOAM!L125/'FAOAM  %PIB  (2)'!L$710*100</f>
        <v>0</v>
      </c>
      <c r="M125" s="60">
        <f>FAOAM!M125/'FAOAM  %PIB  (2)'!M$710*100</f>
        <v>0</v>
      </c>
      <c r="N125" s="93">
        <f>FAOAM!N125/'FAOAM  %PIB  (2)'!N$710*100</f>
        <v>0</v>
      </c>
    </row>
    <row r="126" spans="9:14" ht="18.75" hidden="1">
      <c r="I126" s="343"/>
      <c r="J126" s="9" t="s">
        <v>144</v>
      </c>
      <c r="K126" s="60">
        <f>FAOAM!K126/'FAOAM  %PIB  (2)'!K$710*100</f>
        <v>0</v>
      </c>
      <c r="L126" s="60">
        <f>FAOAM!L126/'FAOAM  %PIB  (2)'!L$710*100</f>
        <v>0</v>
      </c>
      <c r="M126" s="60">
        <f>FAOAM!M126/'FAOAM  %PIB  (2)'!M$710*100</f>
        <v>0</v>
      </c>
      <c r="N126" s="93">
        <f>FAOAM!N126/'FAOAM  %PIB  (2)'!N$710*100</f>
        <v>0</v>
      </c>
    </row>
    <row r="127" spans="9:14" ht="18.75" hidden="1">
      <c r="I127" s="343"/>
      <c r="J127" s="9" t="s">
        <v>144</v>
      </c>
      <c r="K127" s="60">
        <f>FAOAM!K127/'FAOAM  %PIB  (2)'!K$710*100</f>
        <v>0</v>
      </c>
      <c r="L127" s="60">
        <f>FAOAM!L127/'FAOAM  %PIB  (2)'!L$710*100</f>
        <v>0</v>
      </c>
      <c r="M127" s="60">
        <f>FAOAM!M127/'FAOAM  %PIB  (2)'!M$710*100</f>
        <v>0</v>
      </c>
      <c r="N127" s="93">
        <f>FAOAM!N127/'FAOAM  %PIB  (2)'!N$710*100</f>
        <v>0</v>
      </c>
    </row>
    <row r="128" spans="9:14" ht="18.75" hidden="1">
      <c r="I128" s="343"/>
      <c r="J128" s="9" t="s">
        <v>145</v>
      </c>
      <c r="K128" s="60">
        <f>FAOAM!K128/'FAOAM  %PIB  (2)'!K$710*100</f>
        <v>0</v>
      </c>
      <c r="L128" s="60">
        <f>FAOAM!L128/'FAOAM  %PIB  (2)'!L$710*100</f>
        <v>0</v>
      </c>
      <c r="M128" s="60">
        <f>FAOAM!M128/'FAOAM  %PIB  (2)'!M$710*100</f>
        <v>0</v>
      </c>
      <c r="N128" s="93">
        <f>FAOAM!N128/'FAOAM  %PIB  (2)'!N$710*100</f>
        <v>0</v>
      </c>
    </row>
    <row r="129" spans="9:14" ht="18.75" hidden="1">
      <c r="I129" s="343"/>
      <c r="J129" s="9" t="s">
        <v>145</v>
      </c>
      <c r="K129" s="60">
        <f>FAOAM!K129/'FAOAM  %PIB  (2)'!K$710*100</f>
        <v>0</v>
      </c>
      <c r="L129" s="60">
        <f>FAOAM!L129/'FAOAM  %PIB  (2)'!L$710*100</f>
        <v>0</v>
      </c>
      <c r="M129" s="60">
        <f>FAOAM!M129/'FAOAM  %PIB  (2)'!M$710*100</f>
        <v>0</v>
      </c>
      <c r="N129" s="93">
        <f>FAOAM!N129/'FAOAM  %PIB  (2)'!N$710*100</f>
        <v>0</v>
      </c>
    </row>
    <row r="130" spans="9:14" ht="18.75" hidden="1">
      <c r="I130" s="343"/>
      <c r="J130" s="9" t="s">
        <v>146</v>
      </c>
      <c r="K130" s="60">
        <f>FAOAM!K130/'FAOAM  %PIB  (2)'!K$710*100</f>
        <v>0</v>
      </c>
      <c r="L130" s="60">
        <f>FAOAM!L130/'FAOAM  %PIB  (2)'!L$710*100</f>
        <v>0</v>
      </c>
      <c r="M130" s="60">
        <f>FAOAM!M130/'FAOAM  %PIB  (2)'!M$710*100</f>
        <v>0</v>
      </c>
      <c r="N130" s="93">
        <f>FAOAM!N130/'FAOAM  %PIB  (2)'!N$710*100</f>
        <v>0</v>
      </c>
    </row>
    <row r="131" spans="9:14" ht="18.75" hidden="1">
      <c r="I131" s="343"/>
      <c r="J131" s="9" t="s">
        <v>146</v>
      </c>
      <c r="K131" s="60">
        <f>FAOAM!K131/'FAOAM  %PIB  (2)'!K$710*100</f>
        <v>0</v>
      </c>
      <c r="L131" s="60">
        <f>FAOAM!L131/'FAOAM  %PIB  (2)'!L$710*100</f>
        <v>0</v>
      </c>
      <c r="M131" s="60">
        <f>FAOAM!M131/'FAOAM  %PIB  (2)'!M$710*100</f>
        <v>0</v>
      </c>
      <c r="N131" s="93">
        <f>FAOAM!N131/'FAOAM  %PIB  (2)'!N$710*100</f>
        <v>0</v>
      </c>
    </row>
    <row r="132" spans="9:14" ht="18.75" hidden="1">
      <c r="I132" s="343"/>
      <c r="J132" s="9" t="s">
        <v>146</v>
      </c>
      <c r="K132" s="60">
        <f>FAOAM!K132/'FAOAM  %PIB  (2)'!K$710*100</f>
        <v>0</v>
      </c>
      <c r="L132" s="60">
        <f>FAOAM!L132/'FAOAM  %PIB  (2)'!L$710*100</f>
        <v>0</v>
      </c>
      <c r="M132" s="60">
        <f>FAOAM!M132/'FAOAM  %PIB  (2)'!M$710*100</f>
        <v>0</v>
      </c>
      <c r="N132" s="93">
        <f>FAOAM!N132/'FAOAM  %PIB  (2)'!N$710*100</f>
        <v>0</v>
      </c>
    </row>
    <row r="133" spans="9:14" ht="18.75" hidden="1">
      <c r="I133" s="343"/>
      <c r="J133" s="9" t="s">
        <v>147</v>
      </c>
      <c r="K133" s="60">
        <f>FAOAM!K133/'FAOAM  %PIB  (2)'!K$710*100</f>
        <v>0</v>
      </c>
      <c r="L133" s="60">
        <f>FAOAM!L133/'FAOAM  %PIB  (2)'!L$710*100</f>
        <v>0</v>
      </c>
      <c r="M133" s="60">
        <f>FAOAM!M133/'FAOAM  %PIB  (2)'!M$710*100</f>
        <v>0</v>
      </c>
      <c r="N133" s="93">
        <f>FAOAM!N133/'FAOAM  %PIB  (2)'!N$710*100</f>
        <v>0</v>
      </c>
    </row>
    <row r="134" spans="9:14" ht="18.75" hidden="1">
      <c r="I134" s="343"/>
      <c r="J134" s="9" t="s">
        <v>147</v>
      </c>
      <c r="K134" s="60">
        <f>FAOAM!K134/'FAOAM  %PIB  (2)'!K$710*100</f>
        <v>0</v>
      </c>
      <c r="L134" s="60">
        <f>FAOAM!L134/'FAOAM  %PIB  (2)'!L$710*100</f>
        <v>0</v>
      </c>
      <c r="M134" s="60">
        <f>FAOAM!M134/'FAOAM  %PIB  (2)'!M$710*100</f>
        <v>0</v>
      </c>
      <c r="N134" s="93">
        <f>FAOAM!N134/'FAOAM  %PIB  (2)'!N$710*100</f>
        <v>0</v>
      </c>
    </row>
    <row r="135" spans="9:14" ht="18.75" hidden="1">
      <c r="I135" s="343"/>
      <c r="J135" s="9" t="s">
        <v>147</v>
      </c>
      <c r="K135" s="60">
        <f>FAOAM!K135/'FAOAM  %PIB  (2)'!K$710*100</f>
        <v>0</v>
      </c>
      <c r="L135" s="60">
        <f>FAOAM!L135/'FAOAM  %PIB  (2)'!L$710*100</f>
        <v>0</v>
      </c>
      <c r="M135" s="60">
        <f>FAOAM!M135/'FAOAM  %PIB  (2)'!M$710*100</f>
        <v>0</v>
      </c>
      <c r="N135" s="93">
        <f>FAOAM!N135/'FAOAM  %PIB  (2)'!N$710*100</f>
        <v>0</v>
      </c>
    </row>
    <row r="136" spans="9:14" ht="18.75" hidden="1">
      <c r="I136" s="38" t="s">
        <v>148</v>
      </c>
      <c r="J136" s="9" t="s">
        <v>149</v>
      </c>
      <c r="K136" s="60">
        <f>FAOAM!K136/'FAOAM  %PIB  (2)'!K$710*100</f>
        <v>0</v>
      </c>
      <c r="L136" s="60">
        <f>FAOAM!L136/'FAOAM  %PIB  (2)'!L$710*100</f>
        <v>0</v>
      </c>
      <c r="M136" s="60">
        <f>FAOAM!M136/'FAOAM  %PIB  (2)'!M$710*100</f>
        <v>0</v>
      </c>
      <c r="N136" s="93">
        <f>FAOAM!N136/'FAOAM  %PIB  (2)'!N$710*100</f>
        <v>0</v>
      </c>
    </row>
    <row r="137" spans="9:14" ht="18.75" hidden="1">
      <c r="I137" s="38" t="s">
        <v>150</v>
      </c>
      <c r="J137" s="9" t="s">
        <v>151</v>
      </c>
      <c r="K137" s="60">
        <f>FAOAM!K137/'FAOAM  %PIB  (2)'!K$710*100</f>
        <v>0</v>
      </c>
      <c r="L137" s="60">
        <f>FAOAM!L137/'FAOAM  %PIB  (2)'!L$710*100</f>
        <v>0</v>
      </c>
      <c r="M137" s="60">
        <f>FAOAM!M137/'FAOAM  %PIB  (2)'!M$710*100</f>
        <v>0</v>
      </c>
      <c r="N137" s="93">
        <f>FAOAM!N137/'FAOAM  %PIB  (2)'!N$710*100</f>
        <v>0</v>
      </c>
    </row>
    <row r="138" spans="9:14" ht="18.75" hidden="1">
      <c r="I138" s="38" t="s">
        <v>152</v>
      </c>
      <c r="J138" s="9" t="s">
        <v>151</v>
      </c>
      <c r="K138" s="60">
        <f>FAOAM!K138/'FAOAM  %PIB  (2)'!K$710*100</f>
        <v>0</v>
      </c>
      <c r="L138" s="60">
        <f>FAOAM!L138/'FAOAM  %PIB  (2)'!L$710*100</f>
        <v>0</v>
      </c>
      <c r="M138" s="60">
        <f>FAOAM!M138/'FAOAM  %PIB  (2)'!M$710*100</f>
        <v>0</v>
      </c>
      <c r="N138" s="93">
        <f>FAOAM!N138/'FAOAM  %PIB  (2)'!N$710*100</f>
        <v>0</v>
      </c>
    </row>
    <row r="139" spans="9:14" ht="18.75" hidden="1">
      <c r="I139" s="38" t="s">
        <v>153</v>
      </c>
      <c r="J139" s="9" t="s">
        <v>151</v>
      </c>
      <c r="K139" s="60">
        <f>FAOAM!K139/'FAOAM  %PIB  (2)'!K$710*100</f>
        <v>0</v>
      </c>
      <c r="L139" s="60">
        <f>FAOAM!L139/'FAOAM  %PIB  (2)'!L$710*100</f>
        <v>0</v>
      </c>
      <c r="M139" s="60">
        <f>FAOAM!M139/'FAOAM  %PIB  (2)'!M$710*100</f>
        <v>0</v>
      </c>
      <c r="N139" s="93">
        <f>FAOAM!N139/'FAOAM  %PIB  (2)'!N$710*100</f>
        <v>0</v>
      </c>
    </row>
    <row r="140" spans="9:14" ht="18.75" hidden="1">
      <c r="I140" s="38" t="s">
        <v>154</v>
      </c>
      <c r="J140" s="9" t="s">
        <v>151</v>
      </c>
      <c r="K140" s="60">
        <f>FAOAM!K140/'FAOAM  %PIB  (2)'!K$710*100</f>
        <v>0</v>
      </c>
      <c r="L140" s="60">
        <f>FAOAM!L140/'FAOAM  %PIB  (2)'!L$710*100</f>
        <v>0</v>
      </c>
      <c r="M140" s="60">
        <f>FAOAM!M140/'FAOAM  %PIB  (2)'!M$710*100</f>
        <v>0</v>
      </c>
      <c r="N140" s="93">
        <f>FAOAM!N140/'FAOAM  %PIB  (2)'!N$710*100</f>
        <v>0</v>
      </c>
    </row>
    <row r="141" spans="9:14" ht="18.75" hidden="1">
      <c r="I141" s="38" t="s">
        <v>155</v>
      </c>
      <c r="J141" s="9" t="s">
        <v>156</v>
      </c>
      <c r="K141" s="60">
        <f>FAOAM!K141/'FAOAM  %PIB  (2)'!K$710*100</f>
        <v>0</v>
      </c>
      <c r="L141" s="60">
        <f>FAOAM!L141/'FAOAM  %PIB  (2)'!L$710*100</f>
        <v>0</v>
      </c>
      <c r="M141" s="60">
        <f>FAOAM!M141/'FAOAM  %PIB  (2)'!M$710*100</f>
        <v>0</v>
      </c>
      <c r="N141" s="93">
        <f>FAOAM!N141/'FAOAM  %PIB  (2)'!N$710*100</f>
        <v>0</v>
      </c>
    </row>
    <row r="142" spans="9:14" ht="18.75" hidden="1">
      <c r="I142" s="38" t="s">
        <v>157</v>
      </c>
      <c r="J142" s="9" t="s">
        <v>156</v>
      </c>
      <c r="K142" s="60">
        <f>FAOAM!K142/'FAOAM  %PIB  (2)'!K$710*100</f>
        <v>0</v>
      </c>
      <c r="L142" s="60">
        <f>FAOAM!L142/'FAOAM  %PIB  (2)'!L$710*100</f>
        <v>0</v>
      </c>
      <c r="M142" s="60">
        <f>FAOAM!M142/'FAOAM  %PIB  (2)'!M$710*100</f>
        <v>0</v>
      </c>
      <c r="N142" s="93">
        <f>FAOAM!N142/'FAOAM  %PIB  (2)'!N$710*100</f>
        <v>0</v>
      </c>
    </row>
    <row r="143" spans="9:14" ht="18.75" hidden="1">
      <c r="I143" s="38" t="s">
        <v>158</v>
      </c>
      <c r="J143" s="9" t="s">
        <v>156</v>
      </c>
      <c r="K143" s="60">
        <f>FAOAM!K143/'FAOAM  %PIB  (2)'!K$710*100</f>
        <v>0</v>
      </c>
      <c r="L143" s="60">
        <f>FAOAM!L143/'FAOAM  %PIB  (2)'!L$710*100</f>
        <v>0</v>
      </c>
      <c r="M143" s="60">
        <f>FAOAM!M143/'FAOAM  %PIB  (2)'!M$710*100</f>
        <v>0</v>
      </c>
      <c r="N143" s="93">
        <f>FAOAM!N143/'FAOAM  %PIB  (2)'!N$710*100</f>
        <v>0</v>
      </c>
    </row>
    <row r="144" spans="9:14" ht="18.75" hidden="1">
      <c r="I144" s="38" t="s">
        <v>159</v>
      </c>
      <c r="J144" s="9" t="s">
        <v>156</v>
      </c>
      <c r="K144" s="60">
        <f>FAOAM!K144/'FAOAM  %PIB  (2)'!K$710*100</f>
        <v>0</v>
      </c>
      <c r="L144" s="60">
        <f>FAOAM!L144/'FAOAM  %PIB  (2)'!L$710*100</f>
        <v>0</v>
      </c>
      <c r="M144" s="60">
        <f>FAOAM!M144/'FAOAM  %PIB  (2)'!M$710*100</f>
        <v>0</v>
      </c>
      <c r="N144" s="93">
        <f>FAOAM!N144/'FAOAM  %PIB  (2)'!N$710*100</f>
        <v>0</v>
      </c>
    </row>
    <row r="145" spans="9:14" ht="18.75" hidden="1">
      <c r="I145" s="38"/>
      <c r="J145" s="9" t="s">
        <v>160</v>
      </c>
      <c r="K145" s="60">
        <f>FAOAM!K145/'FAOAM  %PIB  (2)'!K$710*100</f>
        <v>0</v>
      </c>
      <c r="L145" s="60">
        <f>FAOAM!L145/'FAOAM  %PIB  (2)'!L$710*100</f>
        <v>0</v>
      </c>
      <c r="M145" s="60">
        <f>FAOAM!M145/'FAOAM  %PIB  (2)'!M$710*100</f>
        <v>0</v>
      </c>
      <c r="N145" s="93">
        <f>FAOAM!N145/'FAOAM  %PIB  (2)'!N$710*100</f>
        <v>0</v>
      </c>
    </row>
    <row r="146" spans="9:14" ht="18.75" hidden="1">
      <c r="I146" s="38"/>
      <c r="J146" s="9" t="s">
        <v>160</v>
      </c>
      <c r="K146" s="60">
        <f>FAOAM!K146/'FAOAM  %PIB  (2)'!K$710*100</f>
        <v>0</v>
      </c>
      <c r="L146" s="60">
        <f>FAOAM!L146/'FAOAM  %PIB  (2)'!L$710*100</f>
        <v>0</v>
      </c>
      <c r="M146" s="60">
        <f>FAOAM!M146/'FAOAM  %PIB  (2)'!M$710*100</f>
        <v>0</v>
      </c>
      <c r="N146" s="93">
        <f>FAOAM!N146/'FAOAM  %PIB  (2)'!N$710*100</f>
        <v>0</v>
      </c>
    </row>
    <row r="147" spans="9:14" ht="18.75" hidden="1">
      <c r="I147" s="38"/>
      <c r="J147" s="9" t="s">
        <v>160</v>
      </c>
      <c r="K147" s="60">
        <f>FAOAM!K147/'FAOAM  %PIB  (2)'!K$710*100</f>
        <v>0</v>
      </c>
      <c r="L147" s="60">
        <f>FAOAM!L147/'FAOAM  %PIB  (2)'!L$710*100</f>
        <v>0</v>
      </c>
      <c r="M147" s="60">
        <f>FAOAM!M147/'FAOAM  %PIB  (2)'!M$710*100</f>
        <v>0</v>
      </c>
      <c r="N147" s="93">
        <f>FAOAM!N147/'FAOAM  %PIB  (2)'!N$710*100</f>
        <v>0</v>
      </c>
    </row>
    <row r="148" spans="9:14" ht="18.75" hidden="1">
      <c r="I148" s="38"/>
      <c r="J148" s="9" t="s">
        <v>160</v>
      </c>
      <c r="K148" s="60">
        <f>FAOAM!K148/'FAOAM  %PIB  (2)'!K$710*100</f>
        <v>0</v>
      </c>
      <c r="L148" s="60">
        <f>FAOAM!L148/'FAOAM  %PIB  (2)'!L$710*100</f>
        <v>0</v>
      </c>
      <c r="M148" s="60">
        <f>FAOAM!M148/'FAOAM  %PIB  (2)'!M$710*100</f>
        <v>0</v>
      </c>
      <c r="N148" s="93">
        <f>FAOAM!N148/'FAOAM  %PIB  (2)'!N$710*100</f>
        <v>0</v>
      </c>
    </row>
    <row r="149" spans="9:14" ht="18.75" hidden="1">
      <c r="I149" s="38"/>
      <c r="J149" s="9" t="s">
        <v>161</v>
      </c>
      <c r="K149" s="60">
        <f>FAOAM!K149/'FAOAM  %PIB  (2)'!K$710*100</f>
        <v>0</v>
      </c>
      <c r="L149" s="60">
        <f>FAOAM!L149/'FAOAM  %PIB  (2)'!L$710*100</f>
        <v>0</v>
      </c>
      <c r="M149" s="60">
        <f>FAOAM!M149/'FAOAM  %PIB  (2)'!M$710*100</f>
        <v>0</v>
      </c>
      <c r="N149" s="93">
        <f>FAOAM!N149/'FAOAM  %PIB  (2)'!N$710*100</f>
        <v>0</v>
      </c>
    </row>
    <row r="150" spans="9:14" ht="18.75" hidden="1">
      <c r="I150" s="38"/>
      <c r="J150" s="9" t="s">
        <v>161</v>
      </c>
      <c r="K150" s="60">
        <f>FAOAM!K150/'FAOAM  %PIB  (2)'!K$710*100</f>
        <v>0</v>
      </c>
      <c r="L150" s="60">
        <f>FAOAM!L150/'FAOAM  %PIB  (2)'!L$710*100</f>
        <v>0</v>
      </c>
      <c r="M150" s="60">
        <f>FAOAM!M150/'FAOAM  %PIB  (2)'!M$710*100</f>
        <v>0</v>
      </c>
      <c r="N150" s="93">
        <f>FAOAM!N150/'FAOAM  %PIB  (2)'!N$710*100</f>
        <v>0</v>
      </c>
    </row>
    <row r="151" spans="9:14" ht="18.75" hidden="1">
      <c r="I151" s="38"/>
      <c r="J151" s="9" t="s">
        <v>161</v>
      </c>
      <c r="K151" s="60">
        <f>FAOAM!K151/'FAOAM  %PIB  (2)'!K$710*100</f>
        <v>0</v>
      </c>
      <c r="L151" s="60">
        <f>FAOAM!L151/'FAOAM  %PIB  (2)'!L$710*100</f>
        <v>0</v>
      </c>
      <c r="M151" s="60">
        <f>FAOAM!M151/'FAOAM  %PIB  (2)'!M$710*100</f>
        <v>0</v>
      </c>
      <c r="N151" s="93">
        <f>FAOAM!N151/'FAOAM  %PIB  (2)'!N$710*100</f>
        <v>0</v>
      </c>
    </row>
    <row r="152" spans="9:14" ht="18.75" hidden="1">
      <c r="I152" s="38"/>
      <c r="J152" s="9" t="s">
        <v>161</v>
      </c>
      <c r="K152" s="60">
        <f>FAOAM!K152/'FAOAM  %PIB  (2)'!K$710*100</f>
        <v>0</v>
      </c>
      <c r="L152" s="60">
        <f>FAOAM!L152/'FAOAM  %PIB  (2)'!L$710*100</f>
        <v>0</v>
      </c>
      <c r="M152" s="60">
        <f>FAOAM!M152/'FAOAM  %PIB  (2)'!M$710*100</f>
        <v>0</v>
      </c>
      <c r="N152" s="93">
        <f>FAOAM!N152/'FAOAM  %PIB  (2)'!N$710*100</f>
        <v>0</v>
      </c>
    </row>
    <row r="153" spans="9:14" ht="18.75" hidden="1">
      <c r="I153" s="38" t="s">
        <v>162</v>
      </c>
      <c r="J153" s="9" t="s">
        <v>163</v>
      </c>
      <c r="K153" s="60">
        <f>FAOAM!K153/'FAOAM  %PIB  (2)'!K$710*100</f>
        <v>0</v>
      </c>
      <c r="L153" s="60">
        <f>FAOAM!L153/'FAOAM  %PIB  (2)'!L$710*100</f>
        <v>0</v>
      </c>
      <c r="M153" s="60">
        <f>FAOAM!M153/'FAOAM  %PIB  (2)'!M$710*100</f>
        <v>0</v>
      </c>
      <c r="N153" s="93">
        <f>FAOAM!N153/'FAOAM  %PIB  (2)'!N$710*100</f>
        <v>0</v>
      </c>
    </row>
    <row r="154" spans="9:14" ht="18.75" hidden="1">
      <c r="I154" s="38"/>
      <c r="J154" s="9" t="s">
        <v>164</v>
      </c>
      <c r="K154" s="60">
        <f>FAOAM!K154/'FAOAM  %PIB  (2)'!K$710*100</f>
        <v>0</v>
      </c>
      <c r="L154" s="60">
        <f>FAOAM!L154/'FAOAM  %PIB  (2)'!L$710*100</f>
        <v>0</v>
      </c>
      <c r="M154" s="60">
        <f>FAOAM!M154/'FAOAM  %PIB  (2)'!M$710*100</f>
        <v>0</v>
      </c>
      <c r="N154" s="93">
        <f>FAOAM!N154/'FAOAM  %PIB  (2)'!N$710*100</f>
        <v>0</v>
      </c>
    </row>
    <row r="155" spans="9:14" ht="18.75" hidden="1">
      <c r="I155" s="38"/>
      <c r="J155" s="9" t="s">
        <v>165</v>
      </c>
      <c r="K155" s="60">
        <f>FAOAM!K155/'FAOAM  %PIB  (2)'!K$710*100</f>
        <v>0</v>
      </c>
      <c r="L155" s="60">
        <f>FAOAM!L155/'FAOAM  %PIB  (2)'!L$710*100</f>
        <v>0</v>
      </c>
      <c r="M155" s="60">
        <f>FAOAM!M155/'FAOAM  %PIB  (2)'!M$710*100</f>
        <v>0</v>
      </c>
      <c r="N155" s="93">
        <f>FAOAM!N155/'FAOAM  %PIB  (2)'!N$710*100</f>
        <v>0</v>
      </c>
    </row>
    <row r="156" spans="9:14" ht="18.75" hidden="1">
      <c r="I156" s="38"/>
      <c r="J156" s="9" t="s">
        <v>165</v>
      </c>
      <c r="K156" s="60">
        <f>FAOAM!K156/'FAOAM  %PIB  (2)'!K$710*100</f>
        <v>0</v>
      </c>
      <c r="L156" s="60">
        <f>FAOAM!L156/'FAOAM  %PIB  (2)'!L$710*100</f>
        <v>0</v>
      </c>
      <c r="M156" s="60">
        <f>FAOAM!M156/'FAOAM  %PIB  (2)'!M$710*100</f>
        <v>0</v>
      </c>
      <c r="N156" s="93">
        <f>FAOAM!N156/'FAOAM  %PIB  (2)'!N$710*100</f>
        <v>0</v>
      </c>
    </row>
    <row r="157" spans="9:14" ht="18.75" hidden="1">
      <c r="I157" s="38"/>
      <c r="J157" s="9" t="s">
        <v>165</v>
      </c>
      <c r="K157" s="60">
        <f>FAOAM!K157/'FAOAM  %PIB  (2)'!K$710*100</f>
        <v>0</v>
      </c>
      <c r="L157" s="60">
        <f>FAOAM!L157/'FAOAM  %PIB  (2)'!L$710*100</f>
        <v>0</v>
      </c>
      <c r="M157" s="60">
        <f>FAOAM!M157/'FAOAM  %PIB  (2)'!M$710*100</f>
        <v>0</v>
      </c>
      <c r="N157" s="93">
        <f>FAOAM!N157/'FAOAM  %PIB  (2)'!N$710*100</f>
        <v>0</v>
      </c>
    </row>
    <row r="158" spans="9:14" ht="18.75" hidden="1">
      <c r="I158" s="38"/>
      <c r="J158" s="9" t="s">
        <v>166</v>
      </c>
      <c r="K158" s="60">
        <f>FAOAM!K158/'FAOAM  %PIB  (2)'!K$710*100</f>
        <v>0</v>
      </c>
      <c r="L158" s="60">
        <f>FAOAM!L158/'FAOAM  %PIB  (2)'!L$710*100</f>
        <v>0</v>
      </c>
      <c r="M158" s="60">
        <f>FAOAM!M158/'FAOAM  %PIB  (2)'!M$710*100</f>
        <v>0</v>
      </c>
      <c r="N158" s="93">
        <f>FAOAM!N158/'FAOAM  %PIB  (2)'!N$710*100</f>
        <v>0</v>
      </c>
    </row>
    <row r="159" spans="9:14" ht="18.75" hidden="1">
      <c r="I159" s="38"/>
      <c r="J159" s="9" t="s">
        <v>166</v>
      </c>
      <c r="K159" s="60">
        <f>FAOAM!K159/'FAOAM  %PIB  (2)'!K$710*100</f>
        <v>0</v>
      </c>
      <c r="L159" s="60">
        <f>FAOAM!L159/'FAOAM  %PIB  (2)'!L$710*100</f>
        <v>0</v>
      </c>
      <c r="M159" s="60">
        <f>FAOAM!M159/'FAOAM  %PIB  (2)'!M$710*100</f>
        <v>0</v>
      </c>
      <c r="N159" s="93">
        <f>FAOAM!N159/'FAOAM  %PIB  (2)'!N$710*100</f>
        <v>0</v>
      </c>
    </row>
    <row r="160" spans="9:14" ht="18.75" hidden="1">
      <c r="I160" s="38"/>
      <c r="J160" s="9" t="s">
        <v>166</v>
      </c>
      <c r="K160" s="60">
        <f>FAOAM!K160/'FAOAM  %PIB  (2)'!K$710*100</f>
        <v>0</v>
      </c>
      <c r="L160" s="60">
        <f>FAOAM!L160/'FAOAM  %PIB  (2)'!L$710*100</f>
        <v>0</v>
      </c>
      <c r="M160" s="60">
        <f>FAOAM!M160/'FAOAM  %PIB  (2)'!M$710*100</f>
        <v>0</v>
      </c>
      <c r="N160" s="93">
        <f>FAOAM!N160/'FAOAM  %PIB  (2)'!N$710*100</f>
        <v>0</v>
      </c>
    </row>
    <row r="161" spans="9:14" ht="18.75" hidden="1">
      <c r="I161" s="38"/>
      <c r="J161" s="9" t="s">
        <v>167</v>
      </c>
      <c r="K161" s="60">
        <f>FAOAM!K161/'FAOAM  %PIB  (2)'!K$710*100</f>
        <v>0</v>
      </c>
      <c r="L161" s="60">
        <f>FAOAM!L161/'FAOAM  %PIB  (2)'!L$710*100</f>
        <v>0</v>
      </c>
      <c r="M161" s="60">
        <f>FAOAM!M161/'FAOAM  %PIB  (2)'!M$710*100</f>
        <v>0</v>
      </c>
      <c r="N161" s="93">
        <f>FAOAM!N161/'FAOAM  %PIB  (2)'!N$710*100</f>
        <v>0</v>
      </c>
    </row>
    <row r="162" spans="9:14" ht="18.75" hidden="1">
      <c r="I162" s="38"/>
      <c r="J162" s="9" t="s">
        <v>168</v>
      </c>
      <c r="K162" s="60">
        <f>FAOAM!K162/'FAOAM  %PIB  (2)'!K$710*100</f>
        <v>0</v>
      </c>
      <c r="L162" s="60">
        <f>FAOAM!L162/'FAOAM  %PIB  (2)'!L$710*100</f>
        <v>0</v>
      </c>
      <c r="M162" s="60">
        <f>FAOAM!M162/'FAOAM  %PIB  (2)'!M$710*100</f>
        <v>0</v>
      </c>
      <c r="N162" s="93">
        <f>FAOAM!N162/'FAOAM  %PIB  (2)'!N$710*100</f>
        <v>0</v>
      </c>
    </row>
    <row r="163" spans="9:14" ht="18.75" hidden="1">
      <c r="I163" s="38"/>
      <c r="J163" s="9" t="s">
        <v>168</v>
      </c>
      <c r="K163" s="60">
        <f>FAOAM!K163/'FAOAM  %PIB  (2)'!K$710*100</f>
        <v>0</v>
      </c>
      <c r="L163" s="60">
        <f>FAOAM!L163/'FAOAM  %PIB  (2)'!L$710*100</f>
        <v>0</v>
      </c>
      <c r="M163" s="60">
        <f>FAOAM!M163/'FAOAM  %PIB  (2)'!M$710*100</f>
        <v>0</v>
      </c>
      <c r="N163" s="93">
        <f>FAOAM!N163/'FAOAM  %PIB  (2)'!N$710*100</f>
        <v>0</v>
      </c>
    </row>
    <row r="164" spans="9:14" ht="18.75" hidden="1">
      <c r="I164" s="38"/>
      <c r="J164" s="9" t="s">
        <v>168</v>
      </c>
      <c r="K164" s="60">
        <f>FAOAM!K164/'FAOAM  %PIB  (2)'!K$710*100</f>
        <v>0</v>
      </c>
      <c r="L164" s="60">
        <f>FAOAM!L164/'FAOAM  %PIB  (2)'!L$710*100</f>
        <v>0</v>
      </c>
      <c r="M164" s="60">
        <f>FAOAM!M164/'FAOAM  %PIB  (2)'!M$710*100</f>
        <v>0</v>
      </c>
      <c r="N164" s="93">
        <f>FAOAM!N164/'FAOAM  %PIB  (2)'!N$710*100</f>
        <v>0</v>
      </c>
    </row>
    <row r="165" spans="9:14" ht="18.75" hidden="1">
      <c r="I165" s="38"/>
      <c r="J165" s="9" t="s">
        <v>169</v>
      </c>
      <c r="K165" s="60">
        <f>FAOAM!K165/'FAOAM  %PIB  (2)'!K$710*100</f>
        <v>0</v>
      </c>
      <c r="L165" s="60">
        <f>FAOAM!L165/'FAOAM  %PIB  (2)'!L$710*100</f>
        <v>0</v>
      </c>
      <c r="M165" s="60">
        <f>FAOAM!M165/'FAOAM  %PIB  (2)'!M$710*100</f>
        <v>0</v>
      </c>
      <c r="N165" s="93">
        <f>FAOAM!N165/'FAOAM  %PIB  (2)'!N$710*100</f>
        <v>0</v>
      </c>
    </row>
    <row r="166" spans="9:14" ht="18.75" hidden="1">
      <c r="I166" s="38"/>
      <c r="J166" s="9" t="s">
        <v>169</v>
      </c>
      <c r="K166" s="60">
        <f>FAOAM!K166/'FAOAM  %PIB  (2)'!K$710*100</f>
        <v>0</v>
      </c>
      <c r="L166" s="60">
        <f>FAOAM!L166/'FAOAM  %PIB  (2)'!L$710*100</f>
        <v>0</v>
      </c>
      <c r="M166" s="60">
        <f>FAOAM!M166/'FAOAM  %PIB  (2)'!M$710*100</f>
        <v>0</v>
      </c>
      <c r="N166" s="93">
        <f>FAOAM!N166/'FAOAM  %PIB  (2)'!N$710*100</f>
        <v>0</v>
      </c>
    </row>
    <row r="167" spans="9:14" ht="18.75" hidden="1">
      <c r="I167" s="38"/>
      <c r="J167" s="9" t="s">
        <v>169</v>
      </c>
      <c r="K167" s="60">
        <f>FAOAM!K167/'FAOAM  %PIB  (2)'!K$710*100</f>
        <v>0</v>
      </c>
      <c r="L167" s="60">
        <f>FAOAM!L167/'FAOAM  %PIB  (2)'!L$710*100</f>
        <v>0</v>
      </c>
      <c r="M167" s="60">
        <f>FAOAM!M167/'FAOAM  %PIB  (2)'!M$710*100</f>
        <v>0</v>
      </c>
      <c r="N167" s="93">
        <f>FAOAM!N167/'FAOAM  %PIB  (2)'!N$710*100</f>
        <v>0</v>
      </c>
    </row>
    <row r="168" spans="9:14" ht="18.75" hidden="1">
      <c r="I168" s="38" t="s">
        <v>170</v>
      </c>
      <c r="J168" s="9" t="s">
        <v>171</v>
      </c>
      <c r="K168" s="60">
        <f>FAOAM!K168/'FAOAM  %PIB  (2)'!K$710*100</f>
        <v>0</v>
      </c>
      <c r="L168" s="60">
        <f>FAOAM!L168/'FAOAM  %PIB  (2)'!L$710*100</f>
        <v>0</v>
      </c>
      <c r="M168" s="60">
        <f>FAOAM!M168/'FAOAM  %PIB  (2)'!M$710*100</f>
        <v>0</v>
      </c>
      <c r="N168" s="93">
        <f>FAOAM!N168/'FAOAM  %PIB  (2)'!N$710*100</f>
        <v>0</v>
      </c>
    </row>
    <row r="169" spans="9:14" ht="18.75" hidden="1">
      <c r="I169" s="38" t="s">
        <v>172</v>
      </c>
      <c r="J169" s="9" t="s">
        <v>173</v>
      </c>
      <c r="K169" s="60">
        <f>FAOAM!K169/'FAOAM  %PIB  (2)'!K$710*100</f>
        <v>0</v>
      </c>
      <c r="L169" s="60">
        <f>FAOAM!L169/'FAOAM  %PIB  (2)'!L$710*100</f>
        <v>0</v>
      </c>
      <c r="M169" s="60">
        <f>FAOAM!M169/'FAOAM  %PIB  (2)'!M$710*100</f>
        <v>0</v>
      </c>
      <c r="N169" s="93">
        <f>FAOAM!N169/'FAOAM  %PIB  (2)'!N$710*100</f>
        <v>0</v>
      </c>
    </row>
    <row r="170" spans="9:14" ht="18.75" hidden="1">
      <c r="I170" s="38" t="s">
        <v>174</v>
      </c>
      <c r="J170" s="9" t="s">
        <v>175</v>
      </c>
      <c r="K170" s="60">
        <f>FAOAM!K170/'FAOAM  %PIB  (2)'!K$710*100</f>
        <v>0</v>
      </c>
      <c r="L170" s="60">
        <f>FAOAM!L170/'FAOAM  %PIB  (2)'!L$710*100</f>
        <v>0</v>
      </c>
      <c r="M170" s="60">
        <f>FAOAM!M170/'FAOAM  %PIB  (2)'!M$710*100</f>
        <v>0</v>
      </c>
      <c r="N170" s="93">
        <f>FAOAM!N170/'FAOAM  %PIB  (2)'!N$710*100</f>
        <v>0</v>
      </c>
    </row>
    <row r="171" spans="9:14" ht="18.75" hidden="1">
      <c r="I171" s="38" t="s">
        <v>176</v>
      </c>
      <c r="J171" s="9" t="s">
        <v>175</v>
      </c>
      <c r="K171" s="60">
        <f>FAOAM!K171/'FAOAM  %PIB  (2)'!K$710*100</f>
        <v>0</v>
      </c>
      <c r="L171" s="60">
        <f>FAOAM!L171/'FAOAM  %PIB  (2)'!L$710*100</f>
        <v>0</v>
      </c>
      <c r="M171" s="60">
        <f>FAOAM!M171/'FAOAM  %PIB  (2)'!M$710*100</f>
        <v>0</v>
      </c>
      <c r="N171" s="93">
        <f>FAOAM!N171/'FAOAM  %PIB  (2)'!N$710*100</f>
        <v>0</v>
      </c>
    </row>
    <row r="172" spans="9:14" ht="18.75" hidden="1">
      <c r="I172" s="38" t="s">
        <v>177</v>
      </c>
      <c r="J172" s="9" t="s">
        <v>178</v>
      </c>
      <c r="K172" s="60">
        <f>FAOAM!K172/'FAOAM  %PIB  (2)'!K$710*100</f>
        <v>0</v>
      </c>
      <c r="L172" s="60">
        <f>FAOAM!L172/'FAOAM  %PIB  (2)'!L$710*100</f>
        <v>0</v>
      </c>
      <c r="M172" s="60">
        <f>FAOAM!M172/'FAOAM  %PIB  (2)'!M$710*100</f>
        <v>0</v>
      </c>
      <c r="N172" s="93">
        <f>FAOAM!N172/'FAOAM  %PIB  (2)'!N$710*100</f>
        <v>0</v>
      </c>
    </row>
    <row r="173" spans="9:14" ht="18.75" hidden="1">
      <c r="I173" s="38" t="s">
        <v>179</v>
      </c>
      <c r="J173" s="9" t="s">
        <v>178</v>
      </c>
      <c r="K173" s="60">
        <f>FAOAM!K173/'FAOAM  %PIB  (2)'!K$710*100</f>
        <v>0</v>
      </c>
      <c r="L173" s="60">
        <f>FAOAM!L173/'FAOAM  %PIB  (2)'!L$710*100</f>
        <v>0</v>
      </c>
      <c r="M173" s="60">
        <f>FAOAM!M173/'FAOAM  %PIB  (2)'!M$710*100</f>
        <v>0</v>
      </c>
      <c r="N173" s="93">
        <f>FAOAM!N173/'FAOAM  %PIB  (2)'!N$710*100</f>
        <v>0</v>
      </c>
    </row>
    <row r="174" spans="9:14" ht="18.75" hidden="1">
      <c r="I174" s="38" t="s">
        <v>180</v>
      </c>
      <c r="J174" s="9" t="s">
        <v>181</v>
      </c>
      <c r="K174" s="60">
        <f>FAOAM!K174/'FAOAM  %PIB  (2)'!K$710*100</f>
        <v>0</v>
      </c>
      <c r="L174" s="60">
        <f>FAOAM!L174/'FAOAM  %PIB  (2)'!L$710*100</f>
        <v>0</v>
      </c>
      <c r="M174" s="60">
        <f>FAOAM!M174/'FAOAM  %PIB  (2)'!M$710*100</f>
        <v>0</v>
      </c>
      <c r="N174" s="93">
        <f>FAOAM!N174/'FAOAM  %PIB  (2)'!N$710*100</f>
        <v>0</v>
      </c>
    </row>
    <row r="175" spans="9:14" ht="18.75" hidden="1">
      <c r="I175" s="38" t="s">
        <v>182</v>
      </c>
      <c r="J175" s="9" t="s">
        <v>183</v>
      </c>
      <c r="K175" s="60">
        <f>FAOAM!K175/'FAOAM  %PIB  (2)'!K$710*100</f>
        <v>0</v>
      </c>
      <c r="L175" s="60">
        <f>FAOAM!L175/'FAOAM  %PIB  (2)'!L$710*100</f>
        <v>0</v>
      </c>
      <c r="M175" s="60">
        <f>FAOAM!M175/'FAOAM  %PIB  (2)'!M$710*100</f>
        <v>0</v>
      </c>
      <c r="N175" s="93">
        <f>FAOAM!N175/'FAOAM  %PIB  (2)'!N$710*100</f>
        <v>0</v>
      </c>
    </row>
    <row r="176" spans="9:14" ht="18.75" hidden="1">
      <c r="I176" s="38" t="s">
        <v>184</v>
      </c>
      <c r="J176" s="9" t="s">
        <v>183</v>
      </c>
      <c r="K176" s="60">
        <f>FAOAM!K176/'FAOAM  %PIB  (2)'!K$710*100</f>
        <v>0</v>
      </c>
      <c r="L176" s="60">
        <f>FAOAM!L176/'FAOAM  %PIB  (2)'!L$710*100</f>
        <v>0</v>
      </c>
      <c r="M176" s="60">
        <f>FAOAM!M176/'FAOAM  %PIB  (2)'!M$710*100</f>
        <v>0</v>
      </c>
      <c r="N176" s="93">
        <f>FAOAM!N176/'FAOAM  %PIB  (2)'!N$710*100</f>
        <v>0</v>
      </c>
    </row>
    <row r="177" spans="9:14" ht="18.75" hidden="1">
      <c r="I177" s="38" t="s">
        <v>185</v>
      </c>
      <c r="J177" s="9" t="s">
        <v>186</v>
      </c>
      <c r="K177" s="60">
        <f>FAOAM!K177/'FAOAM  %PIB  (2)'!K$710*100</f>
        <v>0</v>
      </c>
      <c r="L177" s="60">
        <f>FAOAM!L177/'FAOAM  %PIB  (2)'!L$710*100</f>
        <v>0</v>
      </c>
      <c r="M177" s="60">
        <f>FAOAM!M177/'FAOAM  %PIB  (2)'!M$710*100</f>
        <v>0</v>
      </c>
      <c r="N177" s="93">
        <f>FAOAM!N177/'FAOAM  %PIB  (2)'!N$710*100</f>
        <v>0</v>
      </c>
    </row>
    <row r="178" spans="9:14" ht="18.75" hidden="1">
      <c r="I178" s="38" t="s">
        <v>187</v>
      </c>
      <c r="J178" s="9" t="s">
        <v>186</v>
      </c>
      <c r="K178" s="60">
        <f>FAOAM!K178/'FAOAM  %PIB  (2)'!K$710*100</f>
        <v>0</v>
      </c>
      <c r="L178" s="60">
        <f>FAOAM!L178/'FAOAM  %PIB  (2)'!L$710*100</f>
        <v>0</v>
      </c>
      <c r="M178" s="60">
        <f>FAOAM!M178/'FAOAM  %PIB  (2)'!M$710*100</f>
        <v>0</v>
      </c>
      <c r="N178" s="93">
        <f>FAOAM!N178/'FAOAM  %PIB  (2)'!N$710*100</f>
        <v>0</v>
      </c>
    </row>
    <row r="179" spans="9:14" ht="18.75" hidden="1">
      <c r="I179" s="343"/>
      <c r="J179" s="9" t="s">
        <v>188</v>
      </c>
      <c r="K179" s="60">
        <f>FAOAM!K179/'FAOAM  %PIB  (2)'!K$710*100</f>
        <v>0</v>
      </c>
      <c r="L179" s="60">
        <f>FAOAM!L179/'FAOAM  %PIB  (2)'!L$710*100</f>
        <v>0</v>
      </c>
      <c r="M179" s="60">
        <f>FAOAM!M179/'FAOAM  %PIB  (2)'!M$710*100</f>
        <v>0</v>
      </c>
      <c r="N179" s="93">
        <f>FAOAM!N179/'FAOAM  %PIB  (2)'!N$710*100</f>
        <v>0</v>
      </c>
    </row>
    <row r="180" spans="9:14" ht="18.75" hidden="1">
      <c r="I180" s="343"/>
      <c r="J180" s="9" t="s">
        <v>189</v>
      </c>
      <c r="K180" s="60">
        <f>FAOAM!K180/'FAOAM  %PIB  (2)'!K$710*100</f>
        <v>0</v>
      </c>
      <c r="L180" s="60">
        <f>FAOAM!L180/'FAOAM  %PIB  (2)'!L$710*100</f>
        <v>0</v>
      </c>
      <c r="M180" s="60">
        <f>FAOAM!M180/'FAOAM  %PIB  (2)'!M$710*100</f>
        <v>0</v>
      </c>
      <c r="N180" s="93">
        <f>FAOAM!N180/'FAOAM  %PIB  (2)'!N$710*100</f>
        <v>0</v>
      </c>
    </row>
    <row r="181" spans="9:14" ht="18.75" hidden="1">
      <c r="I181" s="343"/>
      <c r="J181" s="9" t="s">
        <v>189</v>
      </c>
      <c r="K181" s="60">
        <f>FAOAM!K181/'FAOAM  %PIB  (2)'!K$710*100</f>
        <v>0</v>
      </c>
      <c r="L181" s="60">
        <f>FAOAM!L181/'FAOAM  %PIB  (2)'!L$710*100</f>
        <v>0</v>
      </c>
      <c r="M181" s="60">
        <f>FAOAM!M181/'FAOAM  %PIB  (2)'!M$710*100</f>
        <v>0</v>
      </c>
      <c r="N181" s="93">
        <f>FAOAM!N181/'FAOAM  %PIB  (2)'!N$710*100</f>
        <v>0</v>
      </c>
    </row>
    <row r="182" spans="9:14" ht="18.75" hidden="1">
      <c r="I182" s="343"/>
      <c r="J182" s="9" t="s">
        <v>189</v>
      </c>
      <c r="K182" s="60">
        <f>FAOAM!K182/'FAOAM  %PIB  (2)'!K$710*100</f>
        <v>0</v>
      </c>
      <c r="L182" s="60">
        <f>FAOAM!L182/'FAOAM  %PIB  (2)'!L$710*100</f>
        <v>0</v>
      </c>
      <c r="M182" s="60">
        <f>FAOAM!M182/'FAOAM  %PIB  (2)'!M$710*100</f>
        <v>0</v>
      </c>
      <c r="N182" s="93">
        <f>FAOAM!N182/'FAOAM  %PIB  (2)'!N$710*100</f>
        <v>0</v>
      </c>
    </row>
    <row r="183" spans="9:14" ht="18.75" hidden="1">
      <c r="I183" s="343"/>
      <c r="J183" s="9" t="s">
        <v>190</v>
      </c>
      <c r="K183" s="60">
        <f>FAOAM!K183/'FAOAM  %PIB  (2)'!K$710*100</f>
        <v>0</v>
      </c>
      <c r="L183" s="60">
        <f>FAOAM!L183/'FAOAM  %PIB  (2)'!L$710*100</f>
        <v>0</v>
      </c>
      <c r="M183" s="60">
        <f>FAOAM!M183/'FAOAM  %PIB  (2)'!M$710*100</f>
        <v>0</v>
      </c>
      <c r="N183" s="93">
        <f>FAOAM!N183/'FAOAM  %PIB  (2)'!N$710*100</f>
        <v>0</v>
      </c>
    </row>
    <row r="184" spans="9:14" ht="18.75" hidden="1">
      <c r="I184" s="343"/>
      <c r="J184" s="9" t="s">
        <v>190</v>
      </c>
      <c r="K184" s="60">
        <f>FAOAM!K184/'FAOAM  %PIB  (2)'!K$710*100</f>
        <v>0</v>
      </c>
      <c r="L184" s="60">
        <f>FAOAM!L184/'FAOAM  %PIB  (2)'!L$710*100</f>
        <v>0</v>
      </c>
      <c r="M184" s="60">
        <f>FAOAM!M184/'FAOAM  %PIB  (2)'!M$710*100</f>
        <v>0</v>
      </c>
      <c r="N184" s="93">
        <f>FAOAM!N184/'FAOAM  %PIB  (2)'!N$710*100</f>
        <v>0</v>
      </c>
    </row>
    <row r="185" spans="9:14" ht="18.75" hidden="1">
      <c r="I185" s="343"/>
      <c r="J185" s="9" t="s">
        <v>190</v>
      </c>
      <c r="K185" s="60">
        <f>FAOAM!K185/'FAOAM  %PIB  (2)'!K$710*100</f>
        <v>0</v>
      </c>
      <c r="L185" s="60">
        <f>FAOAM!L185/'FAOAM  %PIB  (2)'!L$710*100</f>
        <v>0</v>
      </c>
      <c r="M185" s="60">
        <f>FAOAM!M185/'FAOAM  %PIB  (2)'!M$710*100</f>
        <v>0</v>
      </c>
      <c r="N185" s="93">
        <f>FAOAM!N185/'FAOAM  %PIB  (2)'!N$710*100</f>
        <v>0</v>
      </c>
    </row>
    <row r="186" spans="9:14" ht="18.75" hidden="1">
      <c r="I186" s="38" t="s">
        <v>191</v>
      </c>
      <c r="J186" s="9" t="s">
        <v>192</v>
      </c>
      <c r="K186" s="60">
        <f>FAOAM!K186/'FAOAM  %PIB  (2)'!K$710*100</f>
        <v>0</v>
      </c>
      <c r="L186" s="60">
        <f>FAOAM!L186/'FAOAM  %PIB  (2)'!L$710*100</f>
        <v>0</v>
      </c>
      <c r="M186" s="60">
        <f>FAOAM!M186/'FAOAM  %PIB  (2)'!M$710*100</f>
        <v>0</v>
      </c>
      <c r="N186" s="93">
        <f>FAOAM!N186/'FAOAM  %PIB  (2)'!N$710*100</f>
        <v>0</v>
      </c>
    </row>
    <row r="187" spans="9:14" ht="18.75" hidden="1">
      <c r="I187" s="38" t="s">
        <v>193</v>
      </c>
      <c r="J187" s="9" t="s">
        <v>194</v>
      </c>
      <c r="K187" s="60">
        <f>FAOAM!K187/'FAOAM  %PIB  (2)'!K$710*100</f>
        <v>0</v>
      </c>
      <c r="L187" s="60">
        <f>FAOAM!L187/'FAOAM  %PIB  (2)'!L$710*100</f>
        <v>0</v>
      </c>
      <c r="M187" s="60">
        <f>FAOAM!M187/'FAOAM  %PIB  (2)'!M$710*100</f>
        <v>0</v>
      </c>
      <c r="N187" s="93">
        <f>FAOAM!N187/'FAOAM  %PIB  (2)'!N$710*100</f>
        <v>0</v>
      </c>
    </row>
    <row r="188" spans="9:14" ht="18.75" hidden="1">
      <c r="I188" s="38" t="s">
        <v>195</v>
      </c>
      <c r="J188" s="9" t="s">
        <v>194</v>
      </c>
      <c r="K188" s="60">
        <f>FAOAM!K188/'FAOAM  %PIB  (2)'!K$710*100</f>
        <v>0</v>
      </c>
      <c r="L188" s="60">
        <f>FAOAM!L188/'FAOAM  %PIB  (2)'!L$710*100</f>
        <v>0</v>
      </c>
      <c r="M188" s="60">
        <f>FAOAM!M188/'FAOAM  %PIB  (2)'!M$710*100</f>
        <v>0</v>
      </c>
      <c r="N188" s="93">
        <f>FAOAM!N188/'FAOAM  %PIB  (2)'!N$710*100</f>
        <v>0</v>
      </c>
    </row>
    <row r="189" spans="9:14" ht="18.75" hidden="1">
      <c r="I189" s="38" t="s">
        <v>196</v>
      </c>
      <c r="J189" s="9" t="s">
        <v>194</v>
      </c>
      <c r="K189" s="60">
        <f>FAOAM!K189/'FAOAM  %PIB  (2)'!K$710*100</f>
        <v>0</v>
      </c>
      <c r="L189" s="60">
        <f>FAOAM!L189/'FAOAM  %PIB  (2)'!L$710*100</f>
        <v>0</v>
      </c>
      <c r="M189" s="60">
        <f>FAOAM!M189/'FAOAM  %PIB  (2)'!M$710*100</f>
        <v>0</v>
      </c>
      <c r="N189" s="93">
        <f>FAOAM!N189/'FAOAM  %PIB  (2)'!N$710*100</f>
        <v>0</v>
      </c>
    </row>
    <row r="190" spans="9:14" ht="18.75" hidden="1">
      <c r="I190" s="38" t="s">
        <v>197</v>
      </c>
      <c r="J190" s="9" t="s">
        <v>198</v>
      </c>
      <c r="K190" s="60">
        <f>FAOAM!K190/'FAOAM  %PIB  (2)'!K$710*100</f>
        <v>0</v>
      </c>
      <c r="L190" s="60">
        <f>FAOAM!L190/'FAOAM  %PIB  (2)'!L$710*100</f>
        <v>0</v>
      </c>
      <c r="M190" s="60">
        <f>FAOAM!M190/'FAOAM  %PIB  (2)'!M$710*100</f>
        <v>0</v>
      </c>
      <c r="N190" s="93">
        <f>FAOAM!N190/'FAOAM  %PIB  (2)'!N$710*100</f>
        <v>0</v>
      </c>
    </row>
    <row r="191" spans="9:14" ht="18.75" hidden="1">
      <c r="I191" s="38" t="s">
        <v>199</v>
      </c>
      <c r="J191" s="9" t="s">
        <v>198</v>
      </c>
      <c r="K191" s="60">
        <f>FAOAM!K191/'FAOAM  %PIB  (2)'!K$710*100</f>
        <v>0</v>
      </c>
      <c r="L191" s="60">
        <f>FAOAM!L191/'FAOAM  %PIB  (2)'!L$710*100</f>
        <v>0</v>
      </c>
      <c r="M191" s="60">
        <f>FAOAM!M191/'FAOAM  %PIB  (2)'!M$710*100</f>
        <v>0</v>
      </c>
      <c r="N191" s="93">
        <f>FAOAM!N191/'FAOAM  %PIB  (2)'!N$710*100</f>
        <v>0</v>
      </c>
    </row>
    <row r="192" spans="9:14" ht="18.75" hidden="1">
      <c r="I192" s="38" t="s">
        <v>200</v>
      </c>
      <c r="J192" s="9" t="s">
        <v>198</v>
      </c>
      <c r="K192" s="60">
        <f>FAOAM!K192/'FAOAM  %PIB  (2)'!K$710*100</f>
        <v>0</v>
      </c>
      <c r="L192" s="60">
        <f>FAOAM!L192/'FAOAM  %PIB  (2)'!L$710*100</f>
        <v>0</v>
      </c>
      <c r="M192" s="60">
        <f>FAOAM!M192/'FAOAM  %PIB  (2)'!M$710*100</f>
        <v>0</v>
      </c>
      <c r="N192" s="93">
        <f>FAOAM!N192/'FAOAM  %PIB  (2)'!N$710*100</f>
        <v>0</v>
      </c>
    </row>
    <row r="193" spans="9:14" ht="18.75" hidden="1">
      <c r="I193" s="343"/>
      <c r="J193" s="9" t="s">
        <v>201</v>
      </c>
      <c r="K193" s="60">
        <f>FAOAM!K193/'FAOAM  %PIB  (2)'!K$710*100</f>
        <v>0</v>
      </c>
      <c r="L193" s="60">
        <f>FAOAM!L193/'FAOAM  %PIB  (2)'!L$710*100</f>
        <v>0</v>
      </c>
      <c r="M193" s="60">
        <f>FAOAM!M193/'FAOAM  %PIB  (2)'!M$710*100</f>
        <v>0</v>
      </c>
      <c r="N193" s="93">
        <f>FAOAM!N193/'FAOAM  %PIB  (2)'!N$710*100</f>
        <v>0</v>
      </c>
    </row>
    <row r="194" spans="9:14" ht="18.75" hidden="1">
      <c r="I194" s="343"/>
      <c r="J194" s="9" t="s">
        <v>202</v>
      </c>
      <c r="K194" s="60">
        <f>FAOAM!K194/'FAOAM  %PIB  (2)'!K$710*100</f>
        <v>0</v>
      </c>
      <c r="L194" s="60">
        <f>FAOAM!L194/'FAOAM  %PIB  (2)'!L$710*100</f>
        <v>0</v>
      </c>
      <c r="M194" s="60">
        <f>FAOAM!M194/'FAOAM  %PIB  (2)'!M$710*100</f>
        <v>0</v>
      </c>
      <c r="N194" s="93">
        <f>FAOAM!N194/'FAOAM  %PIB  (2)'!N$710*100</f>
        <v>0</v>
      </c>
    </row>
    <row r="195" spans="9:14" ht="18.75" hidden="1">
      <c r="I195" s="343"/>
      <c r="J195" s="9" t="s">
        <v>202</v>
      </c>
      <c r="K195" s="60">
        <f>FAOAM!K195/'FAOAM  %PIB  (2)'!K$710*100</f>
        <v>0</v>
      </c>
      <c r="L195" s="60">
        <f>FAOAM!L195/'FAOAM  %PIB  (2)'!L$710*100</f>
        <v>0</v>
      </c>
      <c r="M195" s="60">
        <f>FAOAM!M195/'FAOAM  %PIB  (2)'!M$710*100</f>
        <v>0</v>
      </c>
      <c r="N195" s="93">
        <f>FAOAM!N195/'FAOAM  %PIB  (2)'!N$710*100</f>
        <v>0</v>
      </c>
    </row>
    <row r="196" spans="9:14" ht="18.75" hidden="1">
      <c r="I196" s="343"/>
      <c r="J196" s="9" t="s">
        <v>202</v>
      </c>
      <c r="K196" s="60">
        <f>FAOAM!K196/'FAOAM  %PIB  (2)'!K$710*100</f>
        <v>0</v>
      </c>
      <c r="L196" s="60">
        <f>FAOAM!L196/'FAOAM  %PIB  (2)'!L$710*100</f>
        <v>0</v>
      </c>
      <c r="M196" s="60">
        <f>FAOAM!M196/'FAOAM  %PIB  (2)'!M$710*100</f>
        <v>0</v>
      </c>
      <c r="N196" s="93">
        <f>FAOAM!N196/'FAOAM  %PIB  (2)'!N$710*100</f>
        <v>0</v>
      </c>
    </row>
    <row r="197" spans="9:14" ht="18.75" hidden="1">
      <c r="I197" s="343"/>
      <c r="J197" s="9" t="s">
        <v>203</v>
      </c>
      <c r="K197" s="60">
        <f>FAOAM!K197/'FAOAM  %PIB  (2)'!K$710*100</f>
        <v>0</v>
      </c>
      <c r="L197" s="60">
        <f>FAOAM!L197/'FAOAM  %PIB  (2)'!L$710*100</f>
        <v>0</v>
      </c>
      <c r="M197" s="60">
        <f>FAOAM!M197/'FAOAM  %PIB  (2)'!M$710*100</f>
        <v>0</v>
      </c>
      <c r="N197" s="93">
        <f>FAOAM!N197/'FAOAM  %PIB  (2)'!N$710*100</f>
        <v>0</v>
      </c>
    </row>
    <row r="198" spans="9:14" ht="18.75" hidden="1">
      <c r="I198" s="343"/>
      <c r="J198" s="9" t="s">
        <v>203</v>
      </c>
      <c r="K198" s="60">
        <f>FAOAM!K198/'FAOAM  %PIB  (2)'!K$710*100</f>
        <v>0</v>
      </c>
      <c r="L198" s="60">
        <f>FAOAM!L198/'FAOAM  %PIB  (2)'!L$710*100</f>
        <v>0</v>
      </c>
      <c r="M198" s="60">
        <f>FAOAM!M198/'FAOAM  %PIB  (2)'!M$710*100</f>
        <v>0</v>
      </c>
      <c r="N198" s="93">
        <f>FAOAM!N198/'FAOAM  %PIB  (2)'!N$710*100</f>
        <v>0</v>
      </c>
    </row>
    <row r="199" spans="9:14" ht="18.75" hidden="1">
      <c r="I199" s="343"/>
      <c r="J199" s="9" t="s">
        <v>203</v>
      </c>
      <c r="K199" s="60">
        <f>FAOAM!K199/'FAOAM  %PIB  (2)'!K$710*100</f>
        <v>0</v>
      </c>
      <c r="L199" s="60">
        <f>FAOAM!L199/'FAOAM  %PIB  (2)'!L$710*100</f>
        <v>0</v>
      </c>
      <c r="M199" s="60">
        <f>FAOAM!M199/'FAOAM  %PIB  (2)'!M$710*100</f>
        <v>0</v>
      </c>
      <c r="N199" s="93">
        <f>FAOAM!N199/'FAOAM  %PIB  (2)'!N$710*100</f>
        <v>0</v>
      </c>
    </row>
    <row r="200" spans="9:14" ht="18.75" hidden="1">
      <c r="I200" s="343"/>
      <c r="J200" s="9" t="s">
        <v>204</v>
      </c>
      <c r="K200" s="60">
        <f>FAOAM!K200/'FAOAM  %PIB  (2)'!K$710*100</f>
        <v>0</v>
      </c>
      <c r="L200" s="60">
        <f>FAOAM!L200/'FAOAM  %PIB  (2)'!L$710*100</f>
        <v>0</v>
      </c>
      <c r="M200" s="60">
        <f>FAOAM!M200/'FAOAM  %PIB  (2)'!M$710*100</f>
        <v>0</v>
      </c>
      <c r="N200" s="93">
        <f>FAOAM!N200/'FAOAM  %PIB  (2)'!N$710*100</f>
        <v>0</v>
      </c>
    </row>
    <row r="201" spans="9:14" ht="18.75" hidden="1">
      <c r="I201" s="343"/>
      <c r="J201" s="9" t="s">
        <v>205</v>
      </c>
      <c r="K201" s="60">
        <f>FAOAM!K201/'FAOAM  %PIB  (2)'!K$710*100</f>
        <v>0</v>
      </c>
      <c r="L201" s="60">
        <f>FAOAM!L201/'FAOAM  %PIB  (2)'!L$710*100</f>
        <v>0</v>
      </c>
      <c r="M201" s="60">
        <f>FAOAM!M201/'FAOAM  %PIB  (2)'!M$710*100</f>
        <v>0</v>
      </c>
      <c r="N201" s="93">
        <f>FAOAM!N201/'FAOAM  %PIB  (2)'!N$710*100</f>
        <v>0</v>
      </c>
    </row>
    <row r="202" spans="9:14" ht="18.75" hidden="1">
      <c r="I202" s="343"/>
      <c r="J202" s="9" t="s">
        <v>205</v>
      </c>
      <c r="K202" s="60">
        <f>FAOAM!K202/'FAOAM  %PIB  (2)'!K$710*100</f>
        <v>0</v>
      </c>
      <c r="L202" s="60">
        <f>FAOAM!L202/'FAOAM  %PIB  (2)'!L$710*100</f>
        <v>0</v>
      </c>
      <c r="M202" s="60">
        <f>FAOAM!M202/'FAOAM  %PIB  (2)'!M$710*100</f>
        <v>0</v>
      </c>
      <c r="N202" s="93">
        <f>FAOAM!N202/'FAOAM  %PIB  (2)'!N$710*100</f>
        <v>0</v>
      </c>
    </row>
    <row r="203" spans="9:14" ht="18.75" hidden="1">
      <c r="I203" s="343"/>
      <c r="J203" s="9" t="s">
        <v>205</v>
      </c>
      <c r="K203" s="60">
        <f>FAOAM!K203/'FAOAM  %PIB  (2)'!K$710*100</f>
        <v>0</v>
      </c>
      <c r="L203" s="60">
        <f>FAOAM!L203/'FAOAM  %PIB  (2)'!L$710*100</f>
        <v>0</v>
      </c>
      <c r="M203" s="60">
        <f>FAOAM!M203/'FAOAM  %PIB  (2)'!M$710*100</f>
        <v>0</v>
      </c>
      <c r="N203" s="93">
        <f>FAOAM!N203/'FAOAM  %PIB  (2)'!N$710*100</f>
        <v>0</v>
      </c>
    </row>
    <row r="204" spans="9:14" ht="18.75" hidden="1">
      <c r="I204" s="343"/>
      <c r="J204" s="9" t="s">
        <v>206</v>
      </c>
      <c r="K204" s="60">
        <f>FAOAM!K204/'FAOAM  %PIB  (2)'!K$710*100</f>
        <v>0</v>
      </c>
      <c r="L204" s="60">
        <f>FAOAM!L204/'FAOAM  %PIB  (2)'!L$710*100</f>
        <v>0</v>
      </c>
      <c r="M204" s="60">
        <f>FAOAM!M204/'FAOAM  %PIB  (2)'!M$710*100</f>
        <v>0</v>
      </c>
      <c r="N204" s="93">
        <f>FAOAM!N204/'FAOAM  %PIB  (2)'!N$710*100</f>
        <v>0</v>
      </c>
    </row>
    <row r="205" spans="9:14" ht="18.75" hidden="1">
      <c r="I205" s="343"/>
      <c r="J205" s="9" t="s">
        <v>206</v>
      </c>
      <c r="K205" s="60">
        <f>FAOAM!K205/'FAOAM  %PIB  (2)'!K$710*100</f>
        <v>0</v>
      </c>
      <c r="L205" s="60">
        <f>FAOAM!L205/'FAOAM  %PIB  (2)'!L$710*100</f>
        <v>0</v>
      </c>
      <c r="M205" s="60">
        <f>FAOAM!M205/'FAOAM  %PIB  (2)'!M$710*100</f>
        <v>0</v>
      </c>
      <c r="N205" s="93">
        <f>FAOAM!N205/'FAOAM  %PIB  (2)'!N$710*100</f>
        <v>0</v>
      </c>
    </row>
    <row r="206" spans="9:14" ht="18.75" hidden="1">
      <c r="I206" s="343"/>
      <c r="J206" s="9" t="s">
        <v>206</v>
      </c>
      <c r="K206" s="60">
        <f>FAOAM!K206/'FAOAM  %PIB  (2)'!K$710*100</f>
        <v>0</v>
      </c>
      <c r="L206" s="60">
        <f>FAOAM!L206/'FAOAM  %PIB  (2)'!L$710*100</f>
        <v>0</v>
      </c>
      <c r="M206" s="60">
        <f>FAOAM!M206/'FAOAM  %PIB  (2)'!M$710*100</f>
        <v>0</v>
      </c>
      <c r="N206" s="93">
        <f>FAOAM!N206/'FAOAM  %PIB  (2)'!N$710*100</f>
        <v>0</v>
      </c>
    </row>
    <row r="207" spans="9:14" ht="18.75" hidden="1">
      <c r="I207" s="343"/>
      <c r="J207" s="9" t="s">
        <v>207</v>
      </c>
      <c r="K207" s="60">
        <f>FAOAM!K207/'FAOAM  %PIB  (2)'!K$710*100</f>
        <v>0</v>
      </c>
      <c r="L207" s="60">
        <f>FAOAM!L207/'FAOAM  %PIB  (2)'!L$710*100</f>
        <v>0</v>
      </c>
      <c r="M207" s="60">
        <f>FAOAM!M207/'FAOAM  %PIB  (2)'!M$710*100</f>
        <v>0</v>
      </c>
      <c r="N207" s="93">
        <f>FAOAM!N207/'FAOAM  %PIB  (2)'!N$710*100</f>
        <v>0</v>
      </c>
    </row>
    <row r="208" spans="9:14" ht="18.75" hidden="1">
      <c r="I208" s="343"/>
      <c r="J208" s="9" t="s">
        <v>207</v>
      </c>
      <c r="K208" s="60">
        <f>FAOAM!K208/'FAOAM  %PIB  (2)'!K$710*100</f>
        <v>0</v>
      </c>
      <c r="L208" s="60">
        <f>FAOAM!L208/'FAOAM  %PIB  (2)'!L$710*100</f>
        <v>0</v>
      </c>
      <c r="M208" s="60">
        <f>FAOAM!M208/'FAOAM  %PIB  (2)'!M$710*100</f>
        <v>0</v>
      </c>
      <c r="N208" s="93">
        <f>FAOAM!N208/'FAOAM  %PIB  (2)'!N$710*100</f>
        <v>0</v>
      </c>
    </row>
    <row r="209" spans="9:14" ht="18.75" hidden="1">
      <c r="I209" s="343"/>
      <c r="J209" s="9" t="s">
        <v>207</v>
      </c>
      <c r="K209" s="60">
        <f>FAOAM!K209/'FAOAM  %PIB  (2)'!K$710*100</f>
        <v>0</v>
      </c>
      <c r="L209" s="60">
        <f>FAOAM!L209/'FAOAM  %PIB  (2)'!L$710*100</f>
        <v>0</v>
      </c>
      <c r="M209" s="60">
        <f>FAOAM!M209/'FAOAM  %PIB  (2)'!M$710*100</f>
        <v>0</v>
      </c>
      <c r="N209" s="93">
        <f>FAOAM!N209/'FAOAM  %PIB  (2)'!N$710*100</f>
        <v>0</v>
      </c>
    </row>
    <row r="210" spans="9:14" ht="18.75" hidden="1">
      <c r="I210" s="343"/>
      <c r="J210" s="9" t="s">
        <v>208</v>
      </c>
      <c r="K210" s="60">
        <f>FAOAM!K210/'FAOAM  %PIB  (2)'!K$710*100</f>
        <v>0</v>
      </c>
      <c r="L210" s="60">
        <f>FAOAM!L210/'FAOAM  %PIB  (2)'!L$710*100</f>
        <v>0</v>
      </c>
      <c r="M210" s="60">
        <f>FAOAM!M210/'FAOAM  %PIB  (2)'!M$710*100</f>
        <v>0</v>
      </c>
      <c r="N210" s="93">
        <f>FAOAM!N210/'FAOAM  %PIB  (2)'!N$710*100</f>
        <v>0</v>
      </c>
    </row>
    <row r="211" spans="9:14" ht="18.75" hidden="1">
      <c r="I211" s="343"/>
      <c r="J211" s="9" t="s">
        <v>208</v>
      </c>
      <c r="K211" s="60">
        <f>FAOAM!K211/'FAOAM  %PIB  (2)'!K$710*100</f>
        <v>0</v>
      </c>
      <c r="L211" s="60">
        <f>FAOAM!L211/'FAOAM  %PIB  (2)'!L$710*100</f>
        <v>0</v>
      </c>
      <c r="M211" s="60">
        <f>FAOAM!M211/'FAOAM  %PIB  (2)'!M$710*100</f>
        <v>0</v>
      </c>
      <c r="N211" s="93">
        <f>FAOAM!N211/'FAOAM  %PIB  (2)'!N$710*100</f>
        <v>0</v>
      </c>
    </row>
    <row r="212" spans="9:14" ht="18.75" hidden="1">
      <c r="I212" s="343"/>
      <c r="J212" s="9" t="s">
        <v>208</v>
      </c>
      <c r="K212" s="60">
        <f>FAOAM!K212/'FAOAM  %PIB  (2)'!K$710*100</f>
        <v>0</v>
      </c>
      <c r="L212" s="60">
        <f>FAOAM!L212/'FAOAM  %PIB  (2)'!L$710*100</f>
        <v>0</v>
      </c>
      <c r="M212" s="60">
        <f>FAOAM!M212/'FAOAM  %PIB  (2)'!M$710*100</f>
        <v>0</v>
      </c>
      <c r="N212" s="93">
        <f>FAOAM!N212/'FAOAM  %PIB  (2)'!N$710*100</f>
        <v>0</v>
      </c>
    </row>
    <row r="213" spans="9:14" ht="18.75" hidden="1">
      <c r="I213" s="343"/>
      <c r="J213" s="9" t="s">
        <v>209</v>
      </c>
      <c r="K213" s="60">
        <f>FAOAM!K213/'FAOAM  %PIB  (2)'!K$710*100</f>
        <v>0</v>
      </c>
      <c r="L213" s="60">
        <f>FAOAM!L213/'FAOAM  %PIB  (2)'!L$710*100</f>
        <v>0</v>
      </c>
      <c r="M213" s="60">
        <f>FAOAM!M213/'FAOAM  %PIB  (2)'!M$710*100</f>
        <v>0</v>
      </c>
      <c r="N213" s="93">
        <f>FAOAM!N213/'FAOAM  %PIB  (2)'!N$710*100</f>
        <v>0</v>
      </c>
    </row>
    <row r="214" spans="9:14" ht="18.75" hidden="1">
      <c r="I214" s="343"/>
      <c r="J214" s="9" t="s">
        <v>209</v>
      </c>
      <c r="K214" s="60">
        <f>FAOAM!K214/'FAOAM  %PIB  (2)'!K$710*100</f>
        <v>0</v>
      </c>
      <c r="L214" s="60">
        <f>FAOAM!L214/'FAOAM  %PIB  (2)'!L$710*100</f>
        <v>0</v>
      </c>
      <c r="M214" s="60">
        <f>FAOAM!M214/'FAOAM  %PIB  (2)'!M$710*100</f>
        <v>0</v>
      </c>
      <c r="N214" s="93">
        <f>FAOAM!N214/'FAOAM  %PIB  (2)'!N$710*100</f>
        <v>0</v>
      </c>
    </row>
    <row r="215" spans="9:14" ht="18.75" hidden="1">
      <c r="I215" s="343"/>
      <c r="J215" s="9" t="s">
        <v>209</v>
      </c>
      <c r="K215" s="60">
        <f>FAOAM!K215/'FAOAM  %PIB  (2)'!K$710*100</f>
        <v>0</v>
      </c>
      <c r="L215" s="60">
        <f>FAOAM!L215/'FAOAM  %PIB  (2)'!L$710*100</f>
        <v>0</v>
      </c>
      <c r="M215" s="60">
        <f>FAOAM!M215/'FAOAM  %PIB  (2)'!M$710*100</f>
        <v>0</v>
      </c>
      <c r="N215" s="93">
        <f>FAOAM!N215/'FAOAM  %PIB  (2)'!N$710*100</f>
        <v>0</v>
      </c>
    </row>
    <row r="216" spans="9:14" ht="18.75" hidden="1">
      <c r="I216" s="38" t="s">
        <v>210</v>
      </c>
      <c r="J216" s="9" t="s">
        <v>211</v>
      </c>
      <c r="K216" s="60">
        <f>FAOAM!K216/'FAOAM  %PIB  (2)'!K$710*100</f>
        <v>0</v>
      </c>
      <c r="L216" s="60">
        <f>FAOAM!L216/'FAOAM  %PIB  (2)'!L$710*100</f>
        <v>0</v>
      </c>
      <c r="M216" s="60">
        <f>FAOAM!M216/'FAOAM  %PIB  (2)'!M$710*100</f>
        <v>0</v>
      </c>
      <c r="N216" s="93">
        <f>FAOAM!N216/'FAOAM  %PIB  (2)'!N$710*100</f>
        <v>0</v>
      </c>
    </row>
    <row r="217" spans="9:14" ht="18.75" hidden="1">
      <c r="I217" s="38" t="s">
        <v>212</v>
      </c>
      <c r="J217" s="9" t="s">
        <v>213</v>
      </c>
      <c r="K217" s="60">
        <f>FAOAM!K217/'FAOAM  %PIB  (2)'!K$710*100</f>
        <v>0</v>
      </c>
      <c r="L217" s="60">
        <f>FAOAM!L217/'FAOAM  %PIB  (2)'!L$710*100</f>
        <v>0</v>
      </c>
      <c r="M217" s="60">
        <f>FAOAM!M217/'FAOAM  %PIB  (2)'!M$710*100</f>
        <v>0</v>
      </c>
      <c r="N217" s="93">
        <f>FAOAM!N217/'FAOAM  %PIB  (2)'!N$710*100</f>
        <v>0</v>
      </c>
    </row>
    <row r="218" spans="9:14" ht="18.75" hidden="1">
      <c r="I218" s="38" t="s">
        <v>214</v>
      </c>
      <c r="J218" s="9" t="s">
        <v>215</v>
      </c>
      <c r="K218" s="60">
        <f>FAOAM!K218/'FAOAM  %PIB  (2)'!K$710*100</f>
        <v>0</v>
      </c>
      <c r="L218" s="60">
        <f>FAOAM!L218/'FAOAM  %PIB  (2)'!L$710*100</f>
        <v>0</v>
      </c>
      <c r="M218" s="60">
        <f>FAOAM!M218/'FAOAM  %PIB  (2)'!M$710*100</f>
        <v>0</v>
      </c>
      <c r="N218" s="93">
        <f>FAOAM!N218/'FAOAM  %PIB  (2)'!N$710*100</f>
        <v>0</v>
      </c>
    </row>
    <row r="219" spans="9:14" ht="18.75" hidden="1">
      <c r="I219" s="38" t="s">
        <v>216</v>
      </c>
      <c r="J219" s="9" t="s">
        <v>217</v>
      </c>
      <c r="K219" s="60">
        <f>FAOAM!K219/'FAOAM  %PIB  (2)'!K$710*100</f>
        <v>0</v>
      </c>
      <c r="L219" s="60">
        <f>FAOAM!L219/'FAOAM  %PIB  (2)'!L$710*100</f>
        <v>0</v>
      </c>
      <c r="M219" s="60">
        <f>FAOAM!M219/'FAOAM  %PIB  (2)'!M$710*100</f>
        <v>0</v>
      </c>
      <c r="N219" s="93">
        <f>FAOAM!N219/'FAOAM  %PIB  (2)'!N$710*100</f>
        <v>0</v>
      </c>
    </row>
    <row r="220" spans="9:14" ht="18.75" hidden="1">
      <c r="I220" s="38" t="s">
        <v>218</v>
      </c>
      <c r="J220" s="9" t="s">
        <v>217</v>
      </c>
      <c r="K220" s="60">
        <f>FAOAM!K220/'FAOAM  %PIB  (2)'!K$710*100</f>
        <v>0</v>
      </c>
      <c r="L220" s="60">
        <f>FAOAM!L220/'FAOAM  %PIB  (2)'!L$710*100</f>
        <v>0</v>
      </c>
      <c r="M220" s="60">
        <f>FAOAM!M220/'FAOAM  %PIB  (2)'!M$710*100</f>
        <v>0</v>
      </c>
      <c r="N220" s="93">
        <f>FAOAM!N220/'FAOAM  %PIB  (2)'!N$710*100</f>
        <v>0</v>
      </c>
    </row>
    <row r="221" spans="9:14" ht="18.75" hidden="1">
      <c r="I221" s="38" t="s">
        <v>219</v>
      </c>
      <c r="J221" s="9" t="s">
        <v>220</v>
      </c>
      <c r="K221" s="60">
        <f>FAOAM!K221/'FAOAM  %PIB  (2)'!K$710*100</f>
        <v>0</v>
      </c>
      <c r="L221" s="60">
        <f>FAOAM!L221/'FAOAM  %PIB  (2)'!L$710*100</f>
        <v>0</v>
      </c>
      <c r="M221" s="60">
        <f>FAOAM!M221/'FAOAM  %PIB  (2)'!M$710*100</f>
        <v>0</v>
      </c>
      <c r="N221" s="93">
        <f>FAOAM!N221/'FAOAM  %PIB  (2)'!N$710*100</f>
        <v>0</v>
      </c>
    </row>
    <row r="222" spans="9:14" ht="18.75" hidden="1">
      <c r="I222" s="38" t="s">
        <v>221</v>
      </c>
      <c r="J222" s="9" t="s">
        <v>220</v>
      </c>
      <c r="K222" s="60">
        <f>FAOAM!K222/'FAOAM  %PIB  (2)'!K$710*100</f>
        <v>0</v>
      </c>
      <c r="L222" s="60">
        <f>FAOAM!L222/'FAOAM  %PIB  (2)'!L$710*100</f>
        <v>0</v>
      </c>
      <c r="M222" s="60">
        <f>FAOAM!M222/'FAOAM  %PIB  (2)'!M$710*100</f>
        <v>0</v>
      </c>
      <c r="N222" s="93">
        <f>FAOAM!N222/'FAOAM  %PIB  (2)'!N$710*100</f>
        <v>0</v>
      </c>
    </row>
    <row r="223" spans="9:14" ht="18.75" hidden="1">
      <c r="I223" s="38" t="s">
        <v>222</v>
      </c>
      <c r="J223" s="9" t="s">
        <v>223</v>
      </c>
      <c r="K223" s="60">
        <f>FAOAM!K223/'FAOAM  %PIB  (2)'!K$710*100</f>
        <v>0</v>
      </c>
      <c r="L223" s="60">
        <f>FAOAM!L223/'FAOAM  %PIB  (2)'!L$710*100</f>
        <v>0</v>
      </c>
      <c r="M223" s="60">
        <f>FAOAM!M223/'FAOAM  %PIB  (2)'!M$710*100</f>
        <v>0</v>
      </c>
      <c r="N223" s="93">
        <f>FAOAM!N223/'FAOAM  %PIB  (2)'!N$710*100</f>
        <v>0</v>
      </c>
    </row>
    <row r="224" spans="9:14" ht="18.75" hidden="1">
      <c r="I224" s="38" t="s">
        <v>224</v>
      </c>
      <c r="J224" s="9" t="s">
        <v>225</v>
      </c>
      <c r="K224" s="60">
        <f>FAOAM!K224/'FAOAM  %PIB  (2)'!K$710*100</f>
        <v>0</v>
      </c>
      <c r="L224" s="60">
        <f>FAOAM!L224/'FAOAM  %PIB  (2)'!L$710*100</f>
        <v>0</v>
      </c>
      <c r="M224" s="60">
        <f>FAOAM!M224/'FAOAM  %PIB  (2)'!M$710*100</f>
        <v>0</v>
      </c>
      <c r="N224" s="93">
        <f>FAOAM!N224/'FAOAM  %PIB  (2)'!N$710*100</f>
        <v>0</v>
      </c>
    </row>
    <row r="225" spans="9:14" ht="18.75" hidden="1">
      <c r="I225" s="38" t="s">
        <v>226</v>
      </c>
      <c r="J225" s="9" t="s">
        <v>225</v>
      </c>
      <c r="K225" s="60">
        <f>FAOAM!K225/'FAOAM  %PIB  (2)'!K$710*100</f>
        <v>0</v>
      </c>
      <c r="L225" s="60">
        <f>FAOAM!L225/'FAOAM  %PIB  (2)'!L$710*100</f>
        <v>0</v>
      </c>
      <c r="M225" s="60">
        <f>FAOAM!M225/'FAOAM  %PIB  (2)'!M$710*100</f>
        <v>0</v>
      </c>
      <c r="N225" s="93">
        <f>FAOAM!N225/'FAOAM  %PIB  (2)'!N$710*100</f>
        <v>0</v>
      </c>
    </row>
    <row r="226" spans="9:14" ht="18.75" hidden="1">
      <c r="I226" s="38" t="s">
        <v>227</v>
      </c>
      <c r="J226" s="9" t="s">
        <v>228</v>
      </c>
      <c r="K226" s="60">
        <f>FAOAM!K226/'FAOAM  %PIB  (2)'!K$710*100</f>
        <v>0</v>
      </c>
      <c r="L226" s="60">
        <f>FAOAM!L226/'FAOAM  %PIB  (2)'!L$710*100</f>
        <v>0</v>
      </c>
      <c r="M226" s="60">
        <f>FAOAM!M226/'FAOAM  %PIB  (2)'!M$710*100</f>
        <v>0</v>
      </c>
      <c r="N226" s="93">
        <f>FAOAM!N226/'FAOAM  %PIB  (2)'!N$710*100</f>
        <v>0</v>
      </c>
    </row>
    <row r="227" spans="9:14" ht="18.75" hidden="1">
      <c r="I227" s="38" t="s">
        <v>229</v>
      </c>
      <c r="J227" s="9" t="s">
        <v>228</v>
      </c>
      <c r="K227" s="60">
        <f>FAOAM!K227/'FAOAM  %PIB  (2)'!K$710*100</f>
        <v>0</v>
      </c>
      <c r="L227" s="60">
        <f>FAOAM!L227/'FAOAM  %PIB  (2)'!L$710*100</f>
        <v>0</v>
      </c>
      <c r="M227" s="60">
        <f>FAOAM!M227/'FAOAM  %PIB  (2)'!M$710*100</f>
        <v>0</v>
      </c>
      <c r="N227" s="93">
        <f>FAOAM!N227/'FAOAM  %PIB  (2)'!N$710*100</f>
        <v>0</v>
      </c>
    </row>
    <row r="228" spans="9:14" ht="18.75" hidden="1">
      <c r="I228" s="38" t="s">
        <v>230</v>
      </c>
      <c r="J228" s="9" t="s">
        <v>231</v>
      </c>
      <c r="K228" s="60">
        <f>FAOAM!K228/'FAOAM  %PIB  (2)'!K$710*100</f>
        <v>0</v>
      </c>
      <c r="L228" s="60">
        <f>FAOAM!L228/'FAOAM  %PIB  (2)'!L$710*100</f>
        <v>0</v>
      </c>
      <c r="M228" s="60">
        <f>FAOAM!M228/'FAOAM  %PIB  (2)'!M$710*100</f>
        <v>0</v>
      </c>
      <c r="N228" s="93">
        <f>FAOAM!N228/'FAOAM  %PIB  (2)'!N$710*100</f>
        <v>0</v>
      </c>
    </row>
    <row r="229" spans="9:14" ht="18.75" hidden="1">
      <c r="I229" s="38" t="s">
        <v>232</v>
      </c>
      <c r="J229" s="9" t="s">
        <v>233</v>
      </c>
      <c r="K229" s="60">
        <f>FAOAM!K229/'FAOAM  %PIB  (2)'!K$710*100</f>
        <v>0</v>
      </c>
      <c r="L229" s="60">
        <f>FAOAM!L229/'FAOAM  %PIB  (2)'!L$710*100</f>
        <v>0</v>
      </c>
      <c r="M229" s="60">
        <f>FAOAM!M229/'FAOAM  %PIB  (2)'!M$710*100</f>
        <v>0</v>
      </c>
      <c r="N229" s="93">
        <f>FAOAM!N229/'FAOAM  %PIB  (2)'!N$710*100</f>
        <v>0</v>
      </c>
    </row>
    <row r="230" spans="9:14" ht="18.75" hidden="1">
      <c r="I230" s="38" t="s">
        <v>234</v>
      </c>
      <c r="J230" s="9" t="s">
        <v>235</v>
      </c>
      <c r="K230" s="60">
        <f>FAOAM!K230/'FAOAM  %PIB  (2)'!K$710*100</f>
        <v>0</v>
      </c>
      <c r="L230" s="60">
        <f>FAOAM!L230/'FAOAM  %PIB  (2)'!L$710*100</f>
        <v>0</v>
      </c>
      <c r="M230" s="60">
        <f>FAOAM!M230/'FAOAM  %PIB  (2)'!M$710*100</f>
        <v>0</v>
      </c>
      <c r="N230" s="93">
        <f>FAOAM!N230/'FAOAM  %PIB  (2)'!N$710*100</f>
        <v>0</v>
      </c>
    </row>
    <row r="231" spans="9:14" ht="18.75" hidden="1">
      <c r="I231" s="38" t="s">
        <v>236</v>
      </c>
      <c r="J231" s="9" t="s">
        <v>235</v>
      </c>
      <c r="K231" s="60">
        <f>FAOAM!K231/'FAOAM  %PIB  (2)'!K$710*100</f>
        <v>0</v>
      </c>
      <c r="L231" s="60">
        <f>FAOAM!L231/'FAOAM  %PIB  (2)'!L$710*100</f>
        <v>0</v>
      </c>
      <c r="M231" s="60">
        <f>FAOAM!M231/'FAOAM  %PIB  (2)'!M$710*100</f>
        <v>0</v>
      </c>
      <c r="N231" s="93">
        <f>FAOAM!N231/'FAOAM  %PIB  (2)'!N$710*100</f>
        <v>0</v>
      </c>
    </row>
    <row r="232" spans="9:14" ht="18.75" hidden="1">
      <c r="I232" s="38" t="s">
        <v>237</v>
      </c>
      <c r="J232" s="9" t="s">
        <v>238</v>
      </c>
      <c r="K232" s="60">
        <f>FAOAM!K232/'FAOAM  %PIB  (2)'!K$710*100</f>
        <v>0</v>
      </c>
      <c r="L232" s="60">
        <f>FAOAM!L232/'FAOAM  %PIB  (2)'!L$710*100</f>
        <v>0</v>
      </c>
      <c r="M232" s="60">
        <f>FAOAM!M232/'FAOAM  %PIB  (2)'!M$710*100</f>
        <v>0</v>
      </c>
      <c r="N232" s="93">
        <f>FAOAM!N232/'FAOAM  %PIB  (2)'!N$710*100</f>
        <v>0</v>
      </c>
    </row>
    <row r="233" spans="9:14" ht="18.75" hidden="1">
      <c r="I233" s="38" t="s">
        <v>239</v>
      </c>
      <c r="J233" s="9" t="s">
        <v>238</v>
      </c>
      <c r="K233" s="60">
        <f>FAOAM!K233/'FAOAM  %PIB  (2)'!K$710*100</f>
        <v>0</v>
      </c>
      <c r="L233" s="60">
        <f>FAOAM!L233/'FAOAM  %PIB  (2)'!L$710*100</f>
        <v>0</v>
      </c>
      <c r="M233" s="60">
        <f>FAOAM!M233/'FAOAM  %PIB  (2)'!M$710*100</f>
        <v>0</v>
      </c>
      <c r="N233" s="93">
        <f>FAOAM!N233/'FAOAM  %PIB  (2)'!N$710*100</f>
        <v>0</v>
      </c>
    </row>
    <row r="234" spans="9:14" ht="18.75" hidden="1">
      <c r="I234" s="38" t="s">
        <v>240</v>
      </c>
      <c r="J234" s="9" t="s">
        <v>241</v>
      </c>
      <c r="K234" s="60">
        <f>FAOAM!K234/'FAOAM  %PIB  (2)'!K$710*100</f>
        <v>0</v>
      </c>
      <c r="L234" s="60">
        <f>FAOAM!L234/'FAOAM  %PIB  (2)'!L$710*100</f>
        <v>0</v>
      </c>
      <c r="M234" s="60">
        <f>FAOAM!M234/'FAOAM  %PIB  (2)'!M$710*100</f>
        <v>0</v>
      </c>
      <c r="N234" s="93">
        <f>FAOAM!N234/'FAOAM  %PIB  (2)'!N$710*100</f>
        <v>0</v>
      </c>
    </row>
    <row r="235" spans="9:14" ht="30" hidden="1">
      <c r="I235" s="38" t="s">
        <v>242</v>
      </c>
      <c r="J235" s="9" t="s">
        <v>243</v>
      </c>
      <c r="K235" s="60">
        <f>FAOAM!K235/'FAOAM  %PIB  (2)'!K$710*100</f>
        <v>0</v>
      </c>
      <c r="L235" s="60">
        <f>FAOAM!L235/'FAOAM  %PIB  (2)'!L$710*100</f>
        <v>0</v>
      </c>
      <c r="M235" s="60">
        <f>FAOAM!M235/'FAOAM  %PIB  (2)'!M$710*100</f>
        <v>0</v>
      </c>
      <c r="N235" s="93">
        <f>FAOAM!N235/'FAOAM  %PIB  (2)'!N$710*100</f>
        <v>0</v>
      </c>
    </row>
    <row r="236" spans="9:14" ht="30" hidden="1">
      <c r="I236" s="38" t="s">
        <v>244</v>
      </c>
      <c r="J236" s="9" t="s">
        <v>243</v>
      </c>
      <c r="K236" s="60">
        <f>FAOAM!K236/'FAOAM  %PIB  (2)'!K$710*100</f>
        <v>0</v>
      </c>
      <c r="L236" s="60">
        <f>FAOAM!L236/'FAOAM  %PIB  (2)'!L$710*100</f>
        <v>0</v>
      </c>
      <c r="M236" s="60">
        <f>FAOAM!M236/'FAOAM  %PIB  (2)'!M$710*100</f>
        <v>0</v>
      </c>
      <c r="N236" s="93">
        <f>FAOAM!N236/'FAOAM  %PIB  (2)'!N$710*100</f>
        <v>0</v>
      </c>
    </row>
    <row r="237" spans="9:14" ht="30" hidden="1">
      <c r="I237" s="38" t="s">
        <v>245</v>
      </c>
      <c r="J237" s="9" t="s">
        <v>246</v>
      </c>
      <c r="K237" s="60">
        <f>FAOAM!K237/'FAOAM  %PIB  (2)'!K$710*100</f>
        <v>0</v>
      </c>
      <c r="L237" s="60">
        <f>FAOAM!L237/'FAOAM  %PIB  (2)'!L$710*100</f>
        <v>0</v>
      </c>
      <c r="M237" s="60">
        <f>FAOAM!M237/'FAOAM  %PIB  (2)'!M$710*100</f>
        <v>0</v>
      </c>
      <c r="N237" s="93">
        <f>FAOAM!N237/'FAOAM  %PIB  (2)'!N$710*100</f>
        <v>0</v>
      </c>
    </row>
    <row r="238" spans="9:14" ht="30" hidden="1">
      <c r="I238" s="38" t="s">
        <v>247</v>
      </c>
      <c r="J238" s="9" t="s">
        <v>246</v>
      </c>
      <c r="K238" s="60">
        <f>FAOAM!K238/'FAOAM  %PIB  (2)'!K$710*100</f>
        <v>0</v>
      </c>
      <c r="L238" s="60">
        <f>FAOAM!L238/'FAOAM  %PIB  (2)'!L$710*100</f>
        <v>0</v>
      </c>
      <c r="M238" s="60">
        <f>FAOAM!M238/'FAOAM  %PIB  (2)'!M$710*100</f>
        <v>0</v>
      </c>
      <c r="N238" s="93">
        <f>FAOAM!N238/'FAOAM  %PIB  (2)'!N$710*100</f>
        <v>0</v>
      </c>
    </row>
    <row r="239" spans="9:14" ht="18.75" hidden="1">
      <c r="I239" s="38" t="s">
        <v>248</v>
      </c>
      <c r="J239" s="9" t="s">
        <v>249</v>
      </c>
      <c r="K239" s="60">
        <f>FAOAM!K239/'FAOAM  %PIB  (2)'!K$710*100</f>
        <v>0</v>
      </c>
      <c r="L239" s="60">
        <f>FAOAM!L239/'FAOAM  %PIB  (2)'!L$710*100</f>
        <v>0</v>
      </c>
      <c r="M239" s="60">
        <f>FAOAM!M239/'FAOAM  %PIB  (2)'!M$710*100</f>
        <v>0</v>
      </c>
      <c r="N239" s="93">
        <f>FAOAM!N239/'FAOAM  %PIB  (2)'!N$710*100</f>
        <v>0</v>
      </c>
    </row>
    <row r="240" spans="9:14" ht="18.75" hidden="1">
      <c r="I240" s="38" t="s">
        <v>250</v>
      </c>
      <c r="J240" s="9" t="s">
        <v>251</v>
      </c>
      <c r="K240" s="60">
        <f>FAOAM!K240/'FAOAM  %PIB  (2)'!K$710*100</f>
        <v>0</v>
      </c>
      <c r="L240" s="60">
        <f>FAOAM!L240/'FAOAM  %PIB  (2)'!L$710*100</f>
        <v>0</v>
      </c>
      <c r="M240" s="60">
        <f>FAOAM!M240/'FAOAM  %PIB  (2)'!M$710*100</f>
        <v>0</v>
      </c>
      <c r="N240" s="93">
        <f>FAOAM!N240/'FAOAM  %PIB  (2)'!N$710*100</f>
        <v>0</v>
      </c>
    </row>
    <row r="241" spans="9:14" ht="18.75" hidden="1">
      <c r="I241" s="38" t="s">
        <v>252</v>
      </c>
      <c r="J241" s="9" t="s">
        <v>251</v>
      </c>
      <c r="K241" s="60">
        <f>FAOAM!K241/'FAOAM  %PIB  (2)'!K$710*100</f>
        <v>0</v>
      </c>
      <c r="L241" s="60">
        <f>FAOAM!L241/'FAOAM  %PIB  (2)'!L$710*100</f>
        <v>0</v>
      </c>
      <c r="M241" s="60">
        <f>FAOAM!M241/'FAOAM  %PIB  (2)'!M$710*100</f>
        <v>0</v>
      </c>
      <c r="N241" s="93">
        <f>FAOAM!N241/'FAOAM  %PIB  (2)'!N$710*100</f>
        <v>0</v>
      </c>
    </row>
    <row r="242" spans="9:14" ht="18.75" hidden="1">
      <c r="I242" s="38" t="s">
        <v>253</v>
      </c>
      <c r="J242" s="9" t="s">
        <v>254</v>
      </c>
      <c r="K242" s="60">
        <f>FAOAM!K242/'FAOAM  %PIB  (2)'!K$710*100</f>
        <v>0</v>
      </c>
      <c r="L242" s="60">
        <f>FAOAM!L242/'FAOAM  %PIB  (2)'!L$710*100</f>
        <v>0</v>
      </c>
      <c r="M242" s="60">
        <f>FAOAM!M242/'FAOAM  %PIB  (2)'!M$710*100</f>
        <v>0</v>
      </c>
      <c r="N242" s="93">
        <f>FAOAM!N242/'FAOAM  %PIB  (2)'!N$710*100</f>
        <v>0</v>
      </c>
    </row>
    <row r="243" spans="9:14" ht="18.75" hidden="1">
      <c r="I243" s="38" t="s">
        <v>255</v>
      </c>
      <c r="J243" s="9" t="s">
        <v>254</v>
      </c>
      <c r="K243" s="60">
        <f>FAOAM!K243/'FAOAM  %PIB  (2)'!K$710*100</f>
        <v>0</v>
      </c>
      <c r="L243" s="60">
        <f>FAOAM!L243/'FAOAM  %PIB  (2)'!L$710*100</f>
        <v>0</v>
      </c>
      <c r="M243" s="60">
        <f>FAOAM!M243/'FAOAM  %PIB  (2)'!M$710*100</f>
        <v>0</v>
      </c>
      <c r="N243" s="93">
        <f>FAOAM!N243/'FAOAM  %PIB  (2)'!N$710*100</f>
        <v>0</v>
      </c>
    </row>
    <row r="244" spans="9:14" ht="18.75" hidden="1">
      <c r="I244" s="38" t="s">
        <v>256</v>
      </c>
      <c r="J244" s="9" t="s">
        <v>257</v>
      </c>
      <c r="K244" s="60">
        <f>FAOAM!K244/'FAOAM  %PIB  (2)'!K$710*100</f>
        <v>0</v>
      </c>
      <c r="L244" s="60">
        <f>FAOAM!L244/'FAOAM  %PIB  (2)'!L$710*100</f>
        <v>0</v>
      </c>
      <c r="M244" s="60">
        <f>FAOAM!M244/'FAOAM  %PIB  (2)'!M$710*100</f>
        <v>0</v>
      </c>
      <c r="N244" s="93">
        <f>FAOAM!N244/'FAOAM  %PIB  (2)'!N$710*100</f>
        <v>0</v>
      </c>
    </row>
    <row r="245" spans="9:14" ht="30" hidden="1">
      <c r="I245" s="38" t="s">
        <v>258</v>
      </c>
      <c r="J245" s="9" t="s">
        <v>259</v>
      </c>
      <c r="K245" s="60">
        <f>FAOAM!K245/'FAOAM  %PIB  (2)'!K$710*100</f>
        <v>0</v>
      </c>
      <c r="L245" s="60">
        <f>FAOAM!L245/'FAOAM  %PIB  (2)'!L$710*100</f>
        <v>0</v>
      </c>
      <c r="M245" s="60">
        <f>FAOAM!M245/'FAOAM  %PIB  (2)'!M$710*100</f>
        <v>0</v>
      </c>
      <c r="N245" s="93">
        <f>FAOAM!N245/'FAOAM  %PIB  (2)'!N$710*100</f>
        <v>0</v>
      </c>
    </row>
    <row r="246" spans="9:14" ht="30" hidden="1">
      <c r="I246" s="38" t="s">
        <v>260</v>
      </c>
      <c r="J246" s="9" t="s">
        <v>261</v>
      </c>
      <c r="K246" s="60">
        <f>FAOAM!K246/'FAOAM  %PIB  (2)'!K$710*100</f>
        <v>0</v>
      </c>
      <c r="L246" s="60">
        <f>FAOAM!L246/'FAOAM  %PIB  (2)'!L$710*100</f>
        <v>0</v>
      </c>
      <c r="M246" s="60">
        <f>FAOAM!M246/'FAOAM  %PIB  (2)'!M$710*100</f>
        <v>0</v>
      </c>
      <c r="N246" s="93">
        <f>FAOAM!N246/'FAOAM  %PIB  (2)'!N$710*100</f>
        <v>0</v>
      </c>
    </row>
    <row r="247" spans="9:14" ht="30" hidden="1">
      <c r="I247" s="38" t="s">
        <v>262</v>
      </c>
      <c r="J247" s="9" t="s">
        <v>261</v>
      </c>
      <c r="K247" s="60">
        <f>FAOAM!K247/'FAOAM  %PIB  (2)'!K$710*100</f>
        <v>0</v>
      </c>
      <c r="L247" s="60">
        <f>FAOAM!L247/'FAOAM  %PIB  (2)'!L$710*100</f>
        <v>0</v>
      </c>
      <c r="M247" s="60">
        <f>FAOAM!M247/'FAOAM  %PIB  (2)'!M$710*100</f>
        <v>0</v>
      </c>
      <c r="N247" s="93">
        <f>FAOAM!N247/'FAOAM  %PIB  (2)'!N$710*100</f>
        <v>0</v>
      </c>
    </row>
    <row r="248" spans="9:14" ht="30" hidden="1">
      <c r="I248" s="38" t="s">
        <v>263</v>
      </c>
      <c r="J248" s="9" t="s">
        <v>264</v>
      </c>
      <c r="K248" s="60">
        <f>FAOAM!K248/'FAOAM  %PIB  (2)'!K$710*100</f>
        <v>0</v>
      </c>
      <c r="L248" s="60">
        <f>FAOAM!L248/'FAOAM  %PIB  (2)'!L$710*100</f>
        <v>0</v>
      </c>
      <c r="M248" s="60">
        <f>FAOAM!M248/'FAOAM  %PIB  (2)'!M$710*100</f>
        <v>0</v>
      </c>
      <c r="N248" s="93">
        <f>FAOAM!N248/'FAOAM  %PIB  (2)'!N$710*100</f>
        <v>0</v>
      </c>
    </row>
    <row r="249" spans="9:14" ht="30" hidden="1">
      <c r="I249" s="38" t="s">
        <v>265</v>
      </c>
      <c r="J249" s="9" t="s">
        <v>264</v>
      </c>
      <c r="K249" s="60">
        <f>FAOAM!K249/'FAOAM  %PIB  (2)'!K$710*100</f>
        <v>0</v>
      </c>
      <c r="L249" s="60">
        <f>FAOAM!L249/'FAOAM  %PIB  (2)'!L$710*100</f>
        <v>0</v>
      </c>
      <c r="M249" s="60">
        <f>FAOAM!M249/'FAOAM  %PIB  (2)'!M$710*100</f>
        <v>0</v>
      </c>
      <c r="N249" s="93">
        <f>FAOAM!N249/'FAOAM  %PIB  (2)'!N$710*100</f>
        <v>0</v>
      </c>
    </row>
    <row r="250" spans="9:14" ht="18.75" hidden="1">
      <c r="I250" s="38" t="s">
        <v>266</v>
      </c>
      <c r="J250" s="9" t="s">
        <v>267</v>
      </c>
      <c r="K250" s="60">
        <f>FAOAM!K250/'FAOAM  %PIB  (2)'!K$710*100</f>
        <v>0</v>
      </c>
      <c r="L250" s="60">
        <f>FAOAM!L250/'FAOAM  %PIB  (2)'!L$710*100</f>
        <v>0</v>
      </c>
      <c r="M250" s="60">
        <f>FAOAM!M250/'FAOAM  %PIB  (2)'!M$710*100</f>
        <v>0</v>
      </c>
      <c r="N250" s="93">
        <f>FAOAM!N250/'FAOAM  %PIB  (2)'!N$710*100</f>
        <v>0</v>
      </c>
    </row>
    <row r="251" spans="9:14" ht="18.75" hidden="1">
      <c r="I251" s="38" t="s">
        <v>268</v>
      </c>
      <c r="J251" s="9" t="s">
        <v>269</v>
      </c>
      <c r="K251" s="60">
        <f>FAOAM!K251/'FAOAM  %PIB  (2)'!K$710*100</f>
        <v>0</v>
      </c>
      <c r="L251" s="60">
        <f>FAOAM!L251/'FAOAM  %PIB  (2)'!L$710*100</f>
        <v>0</v>
      </c>
      <c r="M251" s="60">
        <f>FAOAM!M251/'FAOAM  %PIB  (2)'!M$710*100</f>
        <v>0</v>
      </c>
      <c r="N251" s="93">
        <f>FAOAM!N251/'FAOAM  %PIB  (2)'!N$710*100</f>
        <v>0</v>
      </c>
    </row>
    <row r="252" spans="9:14" ht="18.75" hidden="1">
      <c r="I252" s="38" t="s">
        <v>270</v>
      </c>
      <c r="J252" s="9" t="s">
        <v>269</v>
      </c>
      <c r="K252" s="60">
        <f>FAOAM!K252/'FAOAM  %PIB  (2)'!K$710*100</f>
        <v>0</v>
      </c>
      <c r="L252" s="60">
        <f>FAOAM!L252/'FAOAM  %PIB  (2)'!L$710*100</f>
        <v>0</v>
      </c>
      <c r="M252" s="60">
        <f>FAOAM!M252/'FAOAM  %PIB  (2)'!M$710*100</f>
        <v>0</v>
      </c>
      <c r="N252" s="93">
        <f>FAOAM!N252/'FAOAM  %PIB  (2)'!N$710*100</f>
        <v>0</v>
      </c>
    </row>
    <row r="253" spans="9:14" ht="18.75" hidden="1">
      <c r="I253" s="38" t="s">
        <v>271</v>
      </c>
      <c r="J253" s="9" t="s">
        <v>272</v>
      </c>
      <c r="K253" s="60">
        <f>FAOAM!K253/'FAOAM  %PIB  (2)'!K$710*100</f>
        <v>0</v>
      </c>
      <c r="L253" s="60">
        <f>FAOAM!L253/'FAOAM  %PIB  (2)'!L$710*100</f>
        <v>0</v>
      </c>
      <c r="M253" s="60">
        <f>FAOAM!M253/'FAOAM  %PIB  (2)'!M$710*100</f>
        <v>0</v>
      </c>
      <c r="N253" s="93">
        <f>FAOAM!N253/'FAOAM  %PIB  (2)'!N$710*100</f>
        <v>0</v>
      </c>
    </row>
    <row r="254" spans="9:14" ht="18.75" hidden="1">
      <c r="I254" s="38" t="s">
        <v>273</v>
      </c>
      <c r="J254" s="9" t="s">
        <v>272</v>
      </c>
      <c r="K254" s="60">
        <f>FAOAM!K254/'FAOAM  %PIB  (2)'!K$710*100</f>
        <v>0</v>
      </c>
      <c r="L254" s="60">
        <f>FAOAM!L254/'FAOAM  %PIB  (2)'!L$710*100</f>
        <v>0</v>
      </c>
      <c r="M254" s="60">
        <f>FAOAM!M254/'FAOAM  %PIB  (2)'!M$710*100</f>
        <v>0</v>
      </c>
      <c r="N254" s="93">
        <f>FAOAM!N254/'FAOAM  %PIB  (2)'!N$710*100</f>
        <v>0</v>
      </c>
    </row>
    <row r="255" spans="9:14" ht="18.75" hidden="1">
      <c r="I255" s="38" t="s">
        <v>274</v>
      </c>
      <c r="J255" s="9" t="s">
        <v>275</v>
      </c>
      <c r="K255" s="60">
        <f>FAOAM!K255/'FAOAM  %PIB  (2)'!K$710*100</f>
        <v>0</v>
      </c>
      <c r="L255" s="60">
        <f>FAOAM!L255/'FAOAM  %PIB  (2)'!L$710*100</f>
        <v>0</v>
      </c>
      <c r="M255" s="60">
        <f>FAOAM!M255/'FAOAM  %PIB  (2)'!M$710*100</f>
        <v>0</v>
      </c>
      <c r="N255" s="93">
        <f>FAOAM!N255/'FAOAM  %PIB  (2)'!N$710*100</f>
        <v>0</v>
      </c>
    </row>
    <row r="256" spans="9:14" ht="30" hidden="1">
      <c r="I256" s="38" t="s">
        <v>276</v>
      </c>
      <c r="J256" s="9" t="s">
        <v>277</v>
      </c>
      <c r="K256" s="60">
        <f>FAOAM!K256/'FAOAM  %PIB  (2)'!K$710*100</f>
        <v>0</v>
      </c>
      <c r="L256" s="60">
        <f>FAOAM!L256/'FAOAM  %PIB  (2)'!L$710*100</f>
        <v>0</v>
      </c>
      <c r="M256" s="60">
        <f>FAOAM!M256/'FAOAM  %PIB  (2)'!M$710*100</f>
        <v>0</v>
      </c>
      <c r="N256" s="93">
        <f>FAOAM!N256/'FAOAM  %PIB  (2)'!N$710*100</f>
        <v>0</v>
      </c>
    </row>
    <row r="257" spans="9:14" ht="30" hidden="1">
      <c r="I257" s="38" t="s">
        <v>278</v>
      </c>
      <c r="J257" s="9" t="s">
        <v>279</v>
      </c>
      <c r="K257" s="60">
        <f>FAOAM!K257/'FAOAM  %PIB  (2)'!K$710*100</f>
        <v>0</v>
      </c>
      <c r="L257" s="60">
        <f>FAOAM!L257/'FAOAM  %PIB  (2)'!L$710*100</f>
        <v>0</v>
      </c>
      <c r="M257" s="60">
        <f>FAOAM!M257/'FAOAM  %PIB  (2)'!M$710*100</f>
        <v>0</v>
      </c>
      <c r="N257" s="93">
        <f>FAOAM!N257/'FAOAM  %PIB  (2)'!N$710*100</f>
        <v>0</v>
      </c>
    </row>
    <row r="258" spans="9:14" ht="30" hidden="1">
      <c r="I258" s="38" t="s">
        <v>280</v>
      </c>
      <c r="J258" s="9" t="s">
        <v>279</v>
      </c>
      <c r="K258" s="60">
        <f>FAOAM!K258/'FAOAM  %PIB  (2)'!K$710*100</f>
        <v>0</v>
      </c>
      <c r="L258" s="60">
        <f>FAOAM!L258/'FAOAM  %PIB  (2)'!L$710*100</f>
        <v>0</v>
      </c>
      <c r="M258" s="60">
        <f>FAOAM!M258/'FAOAM  %PIB  (2)'!M$710*100</f>
        <v>0</v>
      </c>
      <c r="N258" s="93">
        <f>FAOAM!N258/'FAOAM  %PIB  (2)'!N$710*100</f>
        <v>0</v>
      </c>
    </row>
    <row r="259" spans="9:14" ht="30" hidden="1">
      <c r="I259" s="38" t="s">
        <v>281</v>
      </c>
      <c r="J259" s="9" t="s">
        <v>282</v>
      </c>
      <c r="K259" s="60">
        <f>FAOAM!K259/'FAOAM  %PIB  (2)'!K$710*100</f>
        <v>0</v>
      </c>
      <c r="L259" s="60">
        <f>FAOAM!L259/'FAOAM  %PIB  (2)'!L$710*100</f>
        <v>0</v>
      </c>
      <c r="M259" s="60">
        <f>FAOAM!M259/'FAOAM  %PIB  (2)'!M$710*100</f>
        <v>0</v>
      </c>
      <c r="N259" s="93">
        <f>FAOAM!N259/'FAOAM  %PIB  (2)'!N$710*100</f>
        <v>0</v>
      </c>
    </row>
    <row r="260" spans="9:14" ht="30" hidden="1">
      <c r="I260" s="38" t="s">
        <v>283</v>
      </c>
      <c r="J260" s="9" t="s">
        <v>282</v>
      </c>
      <c r="K260" s="60">
        <f>FAOAM!K260/'FAOAM  %PIB  (2)'!K$710*100</f>
        <v>0</v>
      </c>
      <c r="L260" s="60">
        <f>FAOAM!L260/'FAOAM  %PIB  (2)'!L$710*100</f>
        <v>0</v>
      </c>
      <c r="M260" s="60">
        <f>FAOAM!M260/'FAOAM  %PIB  (2)'!M$710*100</f>
        <v>0</v>
      </c>
      <c r="N260" s="93">
        <f>FAOAM!N260/'FAOAM  %PIB  (2)'!N$710*100</f>
        <v>0</v>
      </c>
    </row>
    <row r="261" spans="9:14" ht="18.75" hidden="1">
      <c r="I261" s="38" t="s">
        <v>284</v>
      </c>
      <c r="J261" s="9" t="s">
        <v>285</v>
      </c>
      <c r="K261" s="60">
        <f>FAOAM!K261/'FAOAM  %PIB  (2)'!K$710*100</f>
        <v>0</v>
      </c>
      <c r="L261" s="60">
        <f>FAOAM!L261/'FAOAM  %PIB  (2)'!L$710*100</f>
        <v>0</v>
      </c>
      <c r="M261" s="60">
        <f>FAOAM!M261/'FAOAM  %PIB  (2)'!M$710*100</f>
        <v>0</v>
      </c>
      <c r="N261" s="93">
        <f>FAOAM!N261/'FAOAM  %PIB  (2)'!N$710*100</f>
        <v>0</v>
      </c>
    </row>
    <row r="262" spans="9:14" ht="30" hidden="1">
      <c r="I262" s="38" t="s">
        <v>286</v>
      </c>
      <c r="J262" s="9" t="s">
        <v>287</v>
      </c>
      <c r="K262" s="60">
        <f>FAOAM!K262/'FAOAM  %PIB  (2)'!K$710*100</f>
        <v>0</v>
      </c>
      <c r="L262" s="60">
        <f>FAOAM!L262/'FAOAM  %PIB  (2)'!L$710*100</f>
        <v>0</v>
      </c>
      <c r="M262" s="60">
        <f>FAOAM!M262/'FAOAM  %PIB  (2)'!M$710*100</f>
        <v>0</v>
      </c>
      <c r="N262" s="93">
        <f>FAOAM!N262/'FAOAM  %PIB  (2)'!N$710*100</f>
        <v>0</v>
      </c>
    </row>
    <row r="263" spans="9:14" ht="30" hidden="1">
      <c r="I263" s="38" t="s">
        <v>288</v>
      </c>
      <c r="J263" s="9" t="s">
        <v>287</v>
      </c>
      <c r="K263" s="60">
        <f>FAOAM!K263/'FAOAM  %PIB  (2)'!K$710*100</f>
        <v>0</v>
      </c>
      <c r="L263" s="60">
        <f>FAOAM!L263/'FAOAM  %PIB  (2)'!L$710*100</f>
        <v>0</v>
      </c>
      <c r="M263" s="60">
        <f>FAOAM!M263/'FAOAM  %PIB  (2)'!M$710*100</f>
        <v>0</v>
      </c>
      <c r="N263" s="93">
        <f>FAOAM!N263/'FAOAM  %PIB  (2)'!N$710*100</f>
        <v>0</v>
      </c>
    </row>
    <row r="264" spans="9:14" ht="30" hidden="1">
      <c r="I264" s="38" t="s">
        <v>289</v>
      </c>
      <c r="J264" s="9" t="s">
        <v>290</v>
      </c>
      <c r="K264" s="60">
        <f>FAOAM!K264/'FAOAM  %PIB  (2)'!K$710*100</f>
        <v>0</v>
      </c>
      <c r="L264" s="60">
        <f>FAOAM!L264/'FAOAM  %PIB  (2)'!L$710*100</f>
        <v>0</v>
      </c>
      <c r="M264" s="60">
        <f>FAOAM!M264/'FAOAM  %PIB  (2)'!M$710*100</f>
        <v>0</v>
      </c>
      <c r="N264" s="93">
        <f>FAOAM!N264/'FAOAM  %PIB  (2)'!N$710*100</f>
        <v>0</v>
      </c>
    </row>
    <row r="265" spans="9:14" ht="30" hidden="1">
      <c r="I265" s="38" t="s">
        <v>291</v>
      </c>
      <c r="J265" s="9" t="s">
        <v>290</v>
      </c>
      <c r="K265" s="60">
        <f>FAOAM!K265/'FAOAM  %PIB  (2)'!K$710*100</f>
        <v>0</v>
      </c>
      <c r="L265" s="60">
        <f>FAOAM!L265/'FAOAM  %PIB  (2)'!L$710*100</f>
        <v>0</v>
      </c>
      <c r="M265" s="60">
        <f>FAOAM!M265/'FAOAM  %PIB  (2)'!M$710*100</f>
        <v>0</v>
      </c>
      <c r="N265" s="93">
        <f>FAOAM!N265/'FAOAM  %PIB  (2)'!N$710*100</f>
        <v>0</v>
      </c>
    </row>
    <row r="266" spans="9:14" ht="18.75" hidden="1">
      <c r="I266" s="38" t="s">
        <v>292</v>
      </c>
      <c r="J266" s="9" t="s">
        <v>293</v>
      </c>
      <c r="K266" s="60">
        <f>FAOAM!K266/'FAOAM  %PIB  (2)'!K$710*100</f>
        <v>0</v>
      </c>
      <c r="L266" s="60">
        <f>FAOAM!L266/'FAOAM  %PIB  (2)'!L$710*100</f>
        <v>0</v>
      </c>
      <c r="M266" s="60">
        <f>FAOAM!M266/'FAOAM  %PIB  (2)'!M$710*100</f>
        <v>0</v>
      </c>
      <c r="N266" s="93">
        <f>FAOAM!N266/'FAOAM  %PIB  (2)'!N$710*100</f>
        <v>0</v>
      </c>
    </row>
    <row r="267" spans="9:14" ht="30" hidden="1">
      <c r="I267" s="38" t="s">
        <v>294</v>
      </c>
      <c r="J267" s="9" t="s">
        <v>295</v>
      </c>
      <c r="K267" s="60">
        <f>FAOAM!K267/'FAOAM  %PIB  (2)'!K$710*100</f>
        <v>0</v>
      </c>
      <c r="L267" s="60">
        <f>FAOAM!L267/'FAOAM  %PIB  (2)'!L$710*100</f>
        <v>0</v>
      </c>
      <c r="M267" s="60">
        <f>FAOAM!M267/'FAOAM  %PIB  (2)'!M$710*100</f>
        <v>0</v>
      </c>
      <c r="N267" s="93">
        <f>FAOAM!N267/'FAOAM  %PIB  (2)'!N$710*100</f>
        <v>0</v>
      </c>
    </row>
    <row r="268" spans="9:14" ht="30" hidden="1">
      <c r="I268" s="38" t="s">
        <v>296</v>
      </c>
      <c r="J268" s="9" t="s">
        <v>295</v>
      </c>
      <c r="K268" s="60">
        <f>FAOAM!K268/'FAOAM  %PIB  (2)'!K$710*100</f>
        <v>0</v>
      </c>
      <c r="L268" s="60">
        <f>FAOAM!L268/'FAOAM  %PIB  (2)'!L$710*100</f>
        <v>0</v>
      </c>
      <c r="M268" s="60">
        <f>FAOAM!M268/'FAOAM  %PIB  (2)'!M$710*100</f>
        <v>0</v>
      </c>
      <c r="N268" s="93">
        <f>FAOAM!N268/'FAOAM  %PIB  (2)'!N$710*100</f>
        <v>0</v>
      </c>
    </row>
    <row r="269" spans="9:14" ht="30" hidden="1">
      <c r="I269" s="38" t="s">
        <v>297</v>
      </c>
      <c r="J269" s="9" t="s">
        <v>298</v>
      </c>
      <c r="K269" s="60">
        <f>FAOAM!K269/'FAOAM  %PIB  (2)'!K$710*100</f>
        <v>0</v>
      </c>
      <c r="L269" s="60">
        <f>FAOAM!L269/'FAOAM  %PIB  (2)'!L$710*100</f>
        <v>0</v>
      </c>
      <c r="M269" s="60">
        <f>FAOAM!M269/'FAOAM  %PIB  (2)'!M$710*100</f>
        <v>0</v>
      </c>
      <c r="N269" s="93">
        <f>FAOAM!N269/'FAOAM  %PIB  (2)'!N$710*100</f>
        <v>0</v>
      </c>
    </row>
    <row r="270" spans="9:14" ht="30" hidden="1">
      <c r="I270" s="38" t="s">
        <v>299</v>
      </c>
      <c r="J270" s="9" t="s">
        <v>298</v>
      </c>
      <c r="K270" s="60">
        <f>FAOAM!K270/'FAOAM  %PIB  (2)'!K$710*100</f>
        <v>0</v>
      </c>
      <c r="L270" s="60">
        <f>FAOAM!L270/'FAOAM  %PIB  (2)'!L$710*100</f>
        <v>0</v>
      </c>
      <c r="M270" s="60">
        <f>FAOAM!M270/'FAOAM  %PIB  (2)'!M$710*100</f>
        <v>0</v>
      </c>
      <c r="N270" s="93">
        <f>FAOAM!N270/'FAOAM  %PIB  (2)'!N$710*100</f>
        <v>0</v>
      </c>
    </row>
    <row r="271" spans="9:14" ht="18.75" hidden="1">
      <c r="I271" s="38" t="s">
        <v>300</v>
      </c>
      <c r="J271" s="9" t="s">
        <v>301</v>
      </c>
      <c r="K271" s="60">
        <f>FAOAM!K271/'FAOAM  %PIB  (2)'!K$710*100</f>
        <v>0</v>
      </c>
      <c r="L271" s="60">
        <f>FAOAM!L271/'FAOAM  %PIB  (2)'!L$710*100</f>
        <v>0</v>
      </c>
      <c r="M271" s="60">
        <f>FAOAM!M271/'FAOAM  %PIB  (2)'!M$710*100</f>
        <v>0</v>
      </c>
      <c r="N271" s="93">
        <f>FAOAM!N271/'FAOAM  %PIB  (2)'!N$710*100</f>
        <v>0</v>
      </c>
    </row>
    <row r="272" spans="9:14" ht="18.75" hidden="1">
      <c r="I272" s="38" t="s">
        <v>302</v>
      </c>
      <c r="J272" s="9" t="s">
        <v>303</v>
      </c>
      <c r="K272" s="60">
        <f>FAOAM!K272/'FAOAM  %PIB  (2)'!K$710*100</f>
        <v>0</v>
      </c>
      <c r="L272" s="60">
        <f>FAOAM!L272/'FAOAM  %PIB  (2)'!L$710*100</f>
        <v>0</v>
      </c>
      <c r="M272" s="60">
        <f>FAOAM!M272/'FAOAM  %PIB  (2)'!M$710*100</f>
        <v>0</v>
      </c>
      <c r="N272" s="93">
        <f>FAOAM!N272/'FAOAM  %PIB  (2)'!N$710*100</f>
        <v>0</v>
      </c>
    </row>
    <row r="273" spans="9:14" ht="18.75" hidden="1">
      <c r="I273" s="38" t="s">
        <v>304</v>
      </c>
      <c r="J273" s="9" t="s">
        <v>303</v>
      </c>
      <c r="K273" s="60">
        <f>FAOAM!K273/'FAOAM  %PIB  (2)'!K$710*100</f>
        <v>0</v>
      </c>
      <c r="L273" s="60">
        <f>FAOAM!L273/'FAOAM  %PIB  (2)'!L$710*100</f>
        <v>0</v>
      </c>
      <c r="M273" s="60">
        <f>FAOAM!M273/'FAOAM  %PIB  (2)'!M$710*100</f>
        <v>0</v>
      </c>
      <c r="N273" s="93">
        <f>FAOAM!N273/'FAOAM  %PIB  (2)'!N$710*100</f>
        <v>0</v>
      </c>
    </row>
    <row r="274" spans="9:14" ht="18.75" hidden="1">
      <c r="I274" s="38" t="s">
        <v>305</v>
      </c>
      <c r="J274" s="9" t="s">
        <v>306</v>
      </c>
      <c r="K274" s="60">
        <f>FAOAM!K274/'FAOAM  %PIB  (2)'!K$710*100</f>
        <v>0</v>
      </c>
      <c r="L274" s="60">
        <f>FAOAM!L274/'FAOAM  %PIB  (2)'!L$710*100</f>
        <v>0</v>
      </c>
      <c r="M274" s="60">
        <f>FAOAM!M274/'FAOAM  %PIB  (2)'!M$710*100</f>
        <v>0</v>
      </c>
      <c r="N274" s="93">
        <f>FAOAM!N274/'FAOAM  %PIB  (2)'!N$710*100</f>
        <v>0</v>
      </c>
    </row>
    <row r="275" spans="9:14" ht="18.75" hidden="1">
      <c r="I275" s="38" t="s">
        <v>307</v>
      </c>
      <c r="J275" s="9" t="s">
        <v>306</v>
      </c>
      <c r="K275" s="60">
        <f>FAOAM!K275/'FAOAM  %PIB  (2)'!K$710*100</f>
        <v>0</v>
      </c>
      <c r="L275" s="60">
        <f>FAOAM!L275/'FAOAM  %PIB  (2)'!L$710*100</f>
        <v>0</v>
      </c>
      <c r="M275" s="60">
        <f>FAOAM!M275/'FAOAM  %PIB  (2)'!M$710*100</f>
        <v>0</v>
      </c>
      <c r="N275" s="93">
        <f>FAOAM!N275/'FAOAM  %PIB  (2)'!N$710*100</f>
        <v>0</v>
      </c>
    </row>
    <row r="276" spans="9:14" ht="18.75" hidden="1">
      <c r="I276" s="38" t="s">
        <v>308</v>
      </c>
      <c r="J276" s="9" t="s">
        <v>309</v>
      </c>
      <c r="K276" s="60">
        <f>FAOAM!K276/'FAOAM  %PIB  (2)'!K$710*100</f>
        <v>0</v>
      </c>
      <c r="L276" s="60">
        <f>FAOAM!L276/'FAOAM  %PIB  (2)'!L$710*100</f>
        <v>0</v>
      </c>
      <c r="M276" s="60">
        <f>FAOAM!M276/'FAOAM  %PIB  (2)'!M$710*100</f>
        <v>0</v>
      </c>
      <c r="N276" s="93">
        <f>FAOAM!N276/'FAOAM  %PIB  (2)'!N$710*100</f>
        <v>0</v>
      </c>
    </row>
    <row r="277" spans="9:14" ht="18.75" hidden="1">
      <c r="I277" s="38" t="s">
        <v>310</v>
      </c>
      <c r="J277" s="9" t="s">
        <v>309</v>
      </c>
      <c r="K277" s="60">
        <f>FAOAM!K277/'FAOAM  %PIB  (2)'!K$710*100</f>
        <v>0</v>
      </c>
      <c r="L277" s="60">
        <f>FAOAM!L277/'FAOAM  %PIB  (2)'!L$710*100</f>
        <v>0</v>
      </c>
      <c r="M277" s="60">
        <f>FAOAM!M277/'FAOAM  %PIB  (2)'!M$710*100</f>
        <v>0</v>
      </c>
      <c r="N277" s="93">
        <f>FAOAM!N277/'FAOAM  %PIB  (2)'!N$710*100</f>
        <v>0</v>
      </c>
    </row>
    <row r="278" spans="9:14" ht="18.75" hidden="1">
      <c r="I278" s="234" t="s">
        <v>311</v>
      </c>
      <c r="J278" s="235" t="s">
        <v>312</v>
      </c>
      <c r="K278" s="60">
        <f>FAOAM!K278/'FAOAM  %PIB  (2)'!K$710*100</f>
        <v>0</v>
      </c>
      <c r="L278" s="60">
        <f>FAOAM!L278/'FAOAM  %PIB  (2)'!L$710*100</f>
        <v>0</v>
      </c>
      <c r="M278" s="60">
        <f>FAOAM!M278/'FAOAM  %PIB  (2)'!M$710*100</f>
        <v>0</v>
      </c>
      <c r="N278" s="93">
        <f>FAOAM!N278/'FAOAM  %PIB  (2)'!N$710*100</f>
        <v>0</v>
      </c>
    </row>
    <row r="279" spans="9:14" ht="18.75" hidden="1">
      <c r="I279" s="38" t="s">
        <v>313</v>
      </c>
      <c r="J279" s="9" t="s">
        <v>312</v>
      </c>
      <c r="K279" s="60">
        <f>FAOAM!K279/'FAOAM  %PIB  (2)'!K$710*100</f>
        <v>0</v>
      </c>
      <c r="L279" s="60">
        <f>FAOAM!L279/'FAOAM  %PIB  (2)'!L$710*100</f>
        <v>0</v>
      </c>
      <c r="M279" s="60">
        <f>FAOAM!M279/'FAOAM  %PIB  (2)'!M$710*100</f>
        <v>0</v>
      </c>
      <c r="N279" s="93">
        <f>FAOAM!N279/'FAOAM  %PIB  (2)'!N$710*100</f>
        <v>0</v>
      </c>
    </row>
    <row r="280" spans="9:14" ht="18.75" hidden="1">
      <c r="I280" s="38" t="s">
        <v>314</v>
      </c>
      <c r="J280" s="9" t="s">
        <v>315</v>
      </c>
      <c r="K280" s="60">
        <f>FAOAM!K280/'FAOAM  %PIB  (2)'!K$710*100</f>
        <v>0</v>
      </c>
      <c r="L280" s="60">
        <f>FAOAM!L280/'FAOAM  %PIB  (2)'!L$710*100</f>
        <v>0</v>
      </c>
      <c r="M280" s="60">
        <f>FAOAM!M280/'FAOAM  %PIB  (2)'!M$710*100</f>
        <v>0</v>
      </c>
      <c r="N280" s="93">
        <f>FAOAM!N280/'FAOAM  %PIB  (2)'!N$710*100</f>
        <v>0</v>
      </c>
    </row>
    <row r="281" spans="9:14" ht="18.75" hidden="1">
      <c r="I281" s="38" t="s">
        <v>316</v>
      </c>
      <c r="J281" s="9" t="s">
        <v>315</v>
      </c>
      <c r="K281" s="60">
        <f>FAOAM!K281/'FAOAM  %PIB  (2)'!K$710*100</f>
        <v>0</v>
      </c>
      <c r="L281" s="60">
        <f>FAOAM!L281/'FAOAM  %PIB  (2)'!L$710*100</f>
        <v>0</v>
      </c>
      <c r="M281" s="60">
        <f>FAOAM!M281/'FAOAM  %PIB  (2)'!M$710*100</f>
        <v>0</v>
      </c>
      <c r="N281" s="93">
        <f>FAOAM!N281/'FAOAM  %PIB  (2)'!N$710*100</f>
        <v>0</v>
      </c>
    </row>
    <row r="282" spans="9:14" ht="18.75" hidden="1">
      <c r="I282" s="38" t="s">
        <v>317</v>
      </c>
      <c r="J282" s="9" t="s">
        <v>318</v>
      </c>
      <c r="K282" s="60">
        <f>FAOAM!K282/'FAOAM  %PIB  (2)'!K$710*100</f>
        <v>0</v>
      </c>
      <c r="L282" s="60">
        <f>FAOAM!L282/'FAOAM  %PIB  (2)'!L$710*100</f>
        <v>0</v>
      </c>
      <c r="M282" s="60">
        <f>FAOAM!M282/'FAOAM  %PIB  (2)'!M$710*100</f>
        <v>0</v>
      </c>
      <c r="N282" s="93">
        <f>FAOAM!N282/'FAOAM  %PIB  (2)'!N$710*100</f>
        <v>0</v>
      </c>
    </row>
    <row r="283" spans="9:14" ht="18.75" hidden="1">
      <c r="I283" s="38" t="s">
        <v>319</v>
      </c>
      <c r="J283" s="9" t="s">
        <v>318</v>
      </c>
      <c r="K283" s="60">
        <f>FAOAM!K283/'FAOAM  %PIB  (2)'!K$710*100</f>
        <v>0</v>
      </c>
      <c r="L283" s="60">
        <f>FAOAM!L283/'FAOAM  %PIB  (2)'!L$710*100</f>
        <v>0</v>
      </c>
      <c r="M283" s="60">
        <f>FAOAM!M283/'FAOAM  %PIB  (2)'!M$710*100</f>
        <v>0</v>
      </c>
      <c r="N283" s="93">
        <f>FAOAM!N283/'FAOAM  %PIB  (2)'!N$710*100</f>
        <v>0</v>
      </c>
    </row>
    <row r="284" spans="9:14" ht="18.75" hidden="1">
      <c r="I284" s="38" t="s">
        <v>320</v>
      </c>
      <c r="J284" s="9" t="s">
        <v>321</v>
      </c>
      <c r="K284" s="60">
        <f>FAOAM!K284/'FAOAM  %PIB  (2)'!K$710*100</f>
        <v>0</v>
      </c>
      <c r="L284" s="60">
        <f>FAOAM!L284/'FAOAM  %PIB  (2)'!L$710*100</f>
        <v>0</v>
      </c>
      <c r="M284" s="60">
        <f>FAOAM!M284/'FAOAM  %PIB  (2)'!M$710*100</f>
        <v>0</v>
      </c>
      <c r="N284" s="93">
        <f>FAOAM!N284/'FAOAM  %PIB  (2)'!N$710*100</f>
        <v>0</v>
      </c>
    </row>
    <row r="285" spans="9:14" ht="18.75" hidden="1">
      <c r="I285" s="234" t="s">
        <v>322</v>
      </c>
      <c r="J285" s="235" t="s">
        <v>323</v>
      </c>
      <c r="K285" s="60">
        <f>FAOAM!K285/'FAOAM  %PIB  (2)'!K$710*100</f>
        <v>0</v>
      </c>
      <c r="L285" s="60">
        <f>FAOAM!L285/'FAOAM  %PIB  (2)'!L$710*100</f>
        <v>0</v>
      </c>
      <c r="M285" s="60">
        <f>FAOAM!M285/'FAOAM  %PIB  (2)'!M$710*100</f>
        <v>0</v>
      </c>
      <c r="N285" s="93">
        <f>FAOAM!N285/'FAOAM  %PIB  (2)'!N$710*100</f>
        <v>0</v>
      </c>
    </row>
    <row r="286" spans="9:14" ht="18.75" hidden="1">
      <c r="I286" s="38" t="s">
        <v>324</v>
      </c>
      <c r="J286" s="9" t="s">
        <v>325</v>
      </c>
      <c r="K286" s="60">
        <f>FAOAM!K286/'FAOAM  %PIB  (2)'!K$710*100</f>
        <v>0</v>
      </c>
      <c r="L286" s="60">
        <f>FAOAM!L286/'FAOAM  %PIB  (2)'!L$710*100</f>
        <v>0</v>
      </c>
      <c r="M286" s="60">
        <f>FAOAM!M286/'FAOAM  %PIB  (2)'!M$710*100</f>
        <v>0</v>
      </c>
      <c r="N286" s="93">
        <f>FAOAM!N286/'FAOAM  %PIB  (2)'!N$710*100</f>
        <v>0</v>
      </c>
    </row>
    <row r="287" spans="9:14" ht="30" hidden="1">
      <c r="I287" s="38" t="s">
        <v>326</v>
      </c>
      <c r="J287" s="9" t="s">
        <v>327</v>
      </c>
      <c r="K287" s="60">
        <f>FAOAM!K287/'FAOAM  %PIB  (2)'!K$710*100</f>
        <v>0</v>
      </c>
      <c r="L287" s="60">
        <f>FAOAM!L287/'FAOAM  %PIB  (2)'!L$710*100</f>
        <v>0</v>
      </c>
      <c r="M287" s="60">
        <f>FAOAM!M287/'FAOAM  %PIB  (2)'!M$710*100</f>
        <v>0</v>
      </c>
      <c r="N287" s="93">
        <f>FAOAM!N287/'FAOAM  %PIB  (2)'!N$710*100</f>
        <v>0</v>
      </c>
    </row>
    <row r="288" spans="9:14" ht="30" hidden="1">
      <c r="I288" s="38" t="s">
        <v>328</v>
      </c>
      <c r="J288" s="9" t="s">
        <v>327</v>
      </c>
      <c r="K288" s="60">
        <f>FAOAM!K288/'FAOAM  %PIB  (2)'!K$710*100</f>
        <v>0</v>
      </c>
      <c r="L288" s="60">
        <f>FAOAM!L288/'FAOAM  %PIB  (2)'!L$710*100</f>
        <v>0</v>
      </c>
      <c r="M288" s="60">
        <f>FAOAM!M288/'FAOAM  %PIB  (2)'!M$710*100</f>
        <v>0</v>
      </c>
      <c r="N288" s="93">
        <f>FAOAM!N288/'FAOAM  %PIB  (2)'!N$710*100</f>
        <v>0</v>
      </c>
    </row>
    <row r="289" spans="9:14" ht="30" hidden="1">
      <c r="I289" s="38" t="s">
        <v>329</v>
      </c>
      <c r="J289" s="9" t="s">
        <v>330</v>
      </c>
      <c r="K289" s="60">
        <f>FAOAM!K289/'FAOAM  %PIB  (2)'!K$710*100</f>
        <v>0</v>
      </c>
      <c r="L289" s="60">
        <f>FAOAM!L289/'FAOAM  %PIB  (2)'!L$710*100</f>
        <v>0</v>
      </c>
      <c r="M289" s="60">
        <f>FAOAM!M289/'FAOAM  %PIB  (2)'!M$710*100</f>
        <v>0</v>
      </c>
      <c r="N289" s="93">
        <f>FAOAM!N289/'FAOAM  %PIB  (2)'!N$710*100</f>
        <v>0</v>
      </c>
    </row>
    <row r="290" spans="9:14" ht="30" hidden="1">
      <c r="I290" s="38" t="s">
        <v>331</v>
      </c>
      <c r="J290" s="9" t="s">
        <v>330</v>
      </c>
      <c r="K290" s="60">
        <f>FAOAM!K290/'FAOAM  %PIB  (2)'!K$710*100</f>
        <v>0</v>
      </c>
      <c r="L290" s="60">
        <f>FAOAM!L290/'FAOAM  %PIB  (2)'!L$710*100</f>
        <v>0</v>
      </c>
      <c r="M290" s="60">
        <f>FAOAM!M290/'FAOAM  %PIB  (2)'!M$710*100</f>
        <v>0</v>
      </c>
      <c r="N290" s="93">
        <f>FAOAM!N290/'FAOAM  %PIB  (2)'!N$710*100</f>
        <v>0</v>
      </c>
    </row>
    <row r="291" spans="9:14" ht="18.75" hidden="1">
      <c r="I291" s="38" t="s">
        <v>332</v>
      </c>
      <c r="J291" s="9" t="s">
        <v>333</v>
      </c>
      <c r="K291" s="60">
        <f>FAOAM!K291/'FAOAM  %PIB  (2)'!K$710*100</f>
        <v>0</v>
      </c>
      <c r="L291" s="60">
        <f>FAOAM!L291/'FAOAM  %PIB  (2)'!L$710*100</f>
        <v>0</v>
      </c>
      <c r="M291" s="60">
        <f>FAOAM!M291/'FAOAM  %PIB  (2)'!M$710*100</f>
        <v>0</v>
      </c>
      <c r="N291" s="93">
        <f>FAOAM!N291/'FAOAM  %PIB  (2)'!N$710*100</f>
        <v>0</v>
      </c>
    </row>
    <row r="292" spans="9:14" ht="30" hidden="1">
      <c r="I292" s="38" t="s">
        <v>334</v>
      </c>
      <c r="J292" s="9" t="s">
        <v>335</v>
      </c>
      <c r="K292" s="60">
        <f>FAOAM!K292/'FAOAM  %PIB  (2)'!K$710*100</f>
        <v>0</v>
      </c>
      <c r="L292" s="60">
        <f>FAOAM!L292/'FAOAM  %PIB  (2)'!L$710*100</f>
        <v>0</v>
      </c>
      <c r="M292" s="60">
        <f>FAOAM!M292/'FAOAM  %PIB  (2)'!M$710*100</f>
        <v>0</v>
      </c>
      <c r="N292" s="93">
        <f>FAOAM!N292/'FAOAM  %PIB  (2)'!N$710*100</f>
        <v>0</v>
      </c>
    </row>
    <row r="293" spans="9:14" ht="30" hidden="1">
      <c r="I293" s="38" t="s">
        <v>336</v>
      </c>
      <c r="J293" s="9" t="s">
        <v>335</v>
      </c>
      <c r="K293" s="60">
        <f>FAOAM!K293/'FAOAM  %PIB  (2)'!K$710*100</f>
        <v>0</v>
      </c>
      <c r="L293" s="60">
        <f>FAOAM!L293/'FAOAM  %PIB  (2)'!L$710*100</f>
        <v>0</v>
      </c>
      <c r="M293" s="60">
        <f>FAOAM!M293/'FAOAM  %PIB  (2)'!M$710*100</f>
        <v>0</v>
      </c>
      <c r="N293" s="93">
        <f>FAOAM!N293/'FAOAM  %PIB  (2)'!N$710*100</f>
        <v>0</v>
      </c>
    </row>
    <row r="294" spans="9:14" ht="30" hidden="1">
      <c r="I294" s="38" t="s">
        <v>337</v>
      </c>
      <c r="J294" s="9" t="s">
        <v>338</v>
      </c>
      <c r="K294" s="60">
        <f>FAOAM!K294/'FAOAM  %PIB  (2)'!K$710*100</f>
        <v>0</v>
      </c>
      <c r="L294" s="60">
        <f>FAOAM!L294/'FAOAM  %PIB  (2)'!L$710*100</f>
        <v>0</v>
      </c>
      <c r="M294" s="60">
        <f>FAOAM!M294/'FAOAM  %PIB  (2)'!M$710*100</f>
        <v>0</v>
      </c>
      <c r="N294" s="93">
        <f>FAOAM!N294/'FAOAM  %PIB  (2)'!N$710*100</f>
        <v>0</v>
      </c>
    </row>
    <row r="295" spans="9:14" ht="30" hidden="1">
      <c r="I295" s="38" t="s">
        <v>339</v>
      </c>
      <c r="J295" s="9" t="s">
        <v>338</v>
      </c>
      <c r="K295" s="60">
        <f>FAOAM!K295/'FAOAM  %PIB  (2)'!K$710*100</f>
        <v>0</v>
      </c>
      <c r="L295" s="60">
        <f>FAOAM!L295/'FAOAM  %PIB  (2)'!L$710*100</f>
        <v>0</v>
      </c>
      <c r="M295" s="60">
        <f>FAOAM!M295/'FAOAM  %PIB  (2)'!M$710*100</f>
        <v>0</v>
      </c>
      <c r="N295" s="93">
        <f>FAOAM!N295/'FAOAM  %PIB  (2)'!N$710*100</f>
        <v>0</v>
      </c>
    </row>
    <row r="296" spans="9:14" ht="30" hidden="1">
      <c r="I296" s="38" t="s">
        <v>340</v>
      </c>
      <c r="J296" s="9" t="s">
        <v>341</v>
      </c>
      <c r="K296" s="60">
        <f>FAOAM!K296/'FAOAM  %PIB  (2)'!K$710*100</f>
        <v>0</v>
      </c>
      <c r="L296" s="60">
        <f>FAOAM!L296/'FAOAM  %PIB  (2)'!L$710*100</f>
        <v>0</v>
      </c>
      <c r="M296" s="60">
        <f>FAOAM!M296/'FAOAM  %PIB  (2)'!M$710*100</f>
        <v>0</v>
      </c>
      <c r="N296" s="93">
        <f>FAOAM!N296/'FAOAM  %PIB  (2)'!N$710*100</f>
        <v>0</v>
      </c>
    </row>
    <row r="297" spans="9:14" ht="30" hidden="1">
      <c r="I297" s="38" t="s">
        <v>342</v>
      </c>
      <c r="J297" s="9" t="s">
        <v>343</v>
      </c>
      <c r="K297" s="60">
        <f>FAOAM!K297/'FAOAM  %PIB  (2)'!K$710*100</f>
        <v>0</v>
      </c>
      <c r="L297" s="60">
        <f>FAOAM!L297/'FAOAM  %PIB  (2)'!L$710*100</f>
        <v>0</v>
      </c>
      <c r="M297" s="60">
        <f>FAOAM!M297/'FAOAM  %PIB  (2)'!M$710*100</f>
        <v>0</v>
      </c>
      <c r="N297" s="93">
        <f>FAOAM!N297/'FAOAM  %PIB  (2)'!N$710*100</f>
        <v>0</v>
      </c>
    </row>
    <row r="298" spans="9:14" ht="30" hidden="1">
      <c r="I298" s="38" t="s">
        <v>344</v>
      </c>
      <c r="J298" s="9" t="s">
        <v>345</v>
      </c>
      <c r="K298" s="60">
        <f>FAOAM!K298/'FAOAM  %PIB  (2)'!K$710*100</f>
        <v>0</v>
      </c>
      <c r="L298" s="60">
        <f>FAOAM!L298/'FAOAM  %PIB  (2)'!L$710*100</f>
        <v>0</v>
      </c>
      <c r="M298" s="60">
        <f>FAOAM!M298/'FAOAM  %PIB  (2)'!M$710*100</f>
        <v>0</v>
      </c>
      <c r="N298" s="93">
        <f>FAOAM!N298/'FAOAM  %PIB  (2)'!N$710*100</f>
        <v>0</v>
      </c>
    </row>
    <row r="299" spans="9:14" ht="30" hidden="1">
      <c r="I299" s="38" t="s">
        <v>346</v>
      </c>
      <c r="J299" s="9" t="s">
        <v>345</v>
      </c>
      <c r="K299" s="60">
        <f>FAOAM!K299/'FAOAM  %PIB  (2)'!K$710*100</f>
        <v>0</v>
      </c>
      <c r="L299" s="60">
        <f>FAOAM!L299/'FAOAM  %PIB  (2)'!L$710*100</f>
        <v>0</v>
      </c>
      <c r="M299" s="60">
        <f>FAOAM!M299/'FAOAM  %PIB  (2)'!M$710*100</f>
        <v>0</v>
      </c>
      <c r="N299" s="93">
        <f>FAOAM!N299/'FAOAM  %PIB  (2)'!N$710*100</f>
        <v>0</v>
      </c>
    </row>
    <row r="300" spans="9:14" ht="30" hidden="1">
      <c r="I300" s="38" t="s">
        <v>347</v>
      </c>
      <c r="J300" s="9" t="s">
        <v>348</v>
      </c>
      <c r="K300" s="60">
        <f>FAOAM!K300/'FAOAM  %PIB  (2)'!K$710*100</f>
        <v>0</v>
      </c>
      <c r="L300" s="60">
        <f>FAOAM!L300/'FAOAM  %PIB  (2)'!L$710*100</f>
        <v>0</v>
      </c>
      <c r="M300" s="60">
        <f>FAOAM!M300/'FAOAM  %PIB  (2)'!M$710*100</f>
        <v>0</v>
      </c>
      <c r="N300" s="93">
        <f>FAOAM!N300/'FAOAM  %PIB  (2)'!N$710*100</f>
        <v>0</v>
      </c>
    </row>
    <row r="301" spans="9:14" ht="30" hidden="1">
      <c r="I301" s="38" t="s">
        <v>349</v>
      </c>
      <c r="J301" s="9" t="s">
        <v>348</v>
      </c>
      <c r="K301" s="60">
        <f>FAOAM!K301/'FAOAM  %PIB  (2)'!K$710*100</f>
        <v>0</v>
      </c>
      <c r="L301" s="60">
        <f>FAOAM!L301/'FAOAM  %PIB  (2)'!L$710*100</f>
        <v>0</v>
      </c>
      <c r="M301" s="60">
        <f>FAOAM!M301/'FAOAM  %PIB  (2)'!M$710*100</f>
        <v>0</v>
      </c>
      <c r="N301" s="93">
        <f>FAOAM!N301/'FAOAM  %PIB  (2)'!N$710*100</f>
        <v>0</v>
      </c>
    </row>
    <row r="302" spans="9:14" ht="18.75" hidden="1">
      <c r="I302" s="38" t="s">
        <v>350</v>
      </c>
      <c r="J302" s="9" t="s">
        <v>351</v>
      </c>
      <c r="K302" s="60">
        <f>FAOAM!K302/'FAOAM  %PIB  (2)'!K$710*100</f>
        <v>0</v>
      </c>
      <c r="L302" s="60">
        <f>FAOAM!L302/'FAOAM  %PIB  (2)'!L$710*100</f>
        <v>0</v>
      </c>
      <c r="M302" s="60">
        <f>FAOAM!M302/'FAOAM  %PIB  (2)'!M$710*100</f>
        <v>0</v>
      </c>
      <c r="N302" s="93">
        <f>FAOAM!N302/'FAOAM  %PIB  (2)'!N$710*100</f>
        <v>0</v>
      </c>
    </row>
    <row r="303" spans="9:14" ht="18.75" hidden="1">
      <c r="I303" s="38" t="s">
        <v>352</v>
      </c>
      <c r="J303" s="9" t="s">
        <v>353</v>
      </c>
      <c r="K303" s="60">
        <f>FAOAM!K303/'FAOAM  %PIB  (2)'!K$710*100</f>
        <v>0</v>
      </c>
      <c r="L303" s="60">
        <f>FAOAM!L303/'FAOAM  %PIB  (2)'!L$710*100</f>
        <v>0</v>
      </c>
      <c r="M303" s="60">
        <f>FAOAM!M303/'FAOAM  %PIB  (2)'!M$710*100</f>
        <v>0</v>
      </c>
      <c r="N303" s="93">
        <f>FAOAM!N303/'FAOAM  %PIB  (2)'!N$710*100</f>
        <v>0</v>
      </c>
    </row>
    <row r="304" spans="9:14" ht="18.75" hidden="1">
      <c r="I304" s="38" t="s">
        <v>354</v>
      </c>
      <c r="J304" s="9" t="s">
        <v>353</v>
      </c>
      <c r="K304" s="60">
        <f>FAOAM!K304/'FAOAM  %PIB  (2)'!K$710*100</f>
        <v>0</v>
      </c>
      <c r="L304" s="60">
        <f>FAOAM!L304/'FAOAM  %PIB  (2)'!L$710*100</f>
        <v>0</v>
      </c>
      <c r="M304" s="60">
        <f>FAOAM!M304/'FAOAM  %PIB  (2)'!M$710*100</f>
        <v>0</v>
      </c>
      <c r="N304" s="93">
        <f>FAOAM!N304/'FAOAM  %PIB  (2)'!N$710*100</f>
        <v>0</v>
      </c>
    </row>
    <row r="305" spans="9:14" ht="18.75" hidden="1">
      <c r="I305" s="38" t="s">
        <v>355</v>
      </c>
      <c r="J305" s="9" t="s">
        <v>356</v>
      </c>
      <c r="K305" s="60">
        <f>FAOAM!K305/'FAOAM  %PIB  (2)'!K$710*100</f>
        <v>0</v>
      </c>
      <c r="L305" s="60">
        <f>FAOAM!L305/'FAOAM  %PIB  (2)'!L$710*100</f>
        <v>0</v>
      </c>
      <c r="M305" s="60">
        <f>FAOAM!M305/'FAOAM  %PIB  (2)'!M$710*100</f>
        <v>0</v>
      </c>
      <c r="N305" s="93">
        <f>FAOAM!N305/'FAOAM  %PIB  (2)'!N$710*100</f>
        <v>0</v>
      </c>
    </row>
    <row r="306" spans="9:14" ht="18.75" hidden="1">
      <c r="I306" s="38" t="s">
        <v>357</v>
      </c>
      <c r="J306" s="9" t="s">
        <v>356</v>
      </c>
      <c r="K306" s="60">
        <f>FAOAM!K306/'FAOAM  %PIB  (2)'!K$710*100</f>
        <v>0</v>
      </c>
      <c r="L306" s="60">
        <f>FAOAM!L306/'FAOAM  %PIB  (2)'!L$710*100</f>
        <v>0</v>
      </c>
      <c r="M306" s="60">
        <f>FAOAM!M306/'FAOAM  %PIB  (2)'!M$710*100</f>
        <v>0</v>
      </c>
      <c r="N306" s="93">
        <f>FAOAM!N306/'FAOAM  %PIB  (2)'!N$710*100</f>
        <v>0</v>
      </c>
    </row>
    <row r="307" spans="9:14" ht="30" hidden="1">
      <c r="I307" s="38" t="s">
        <v>358</v>
      </c>
      <c r="J307" s="9" t="s">
        <v>359</v>
      </c>
      <c r="K307" s="60">
        <f>FAOAM!K307/'FAOAM  %PIB  (2)'!K$710*100</f>
        <v>0</v>
      </c>
      <c r="L307" s="60">
        <f>FAOAM!L307/'FAOAM  %PIB  (2)'!L$710*100</f>
        <v>0</v>
      </c>
      <c r="M307" s="60">
        <f>FAOAM!M307/'FAOAM  %PIB  (2)'!M$710*100</f>
        <v>0</v>
      </c>
      <c r="N307" s="93">
        <f>FAOAM!N307/'FAOAM  %PIB  (2)'!N$710*100</f>
        <v>0</v>
      </c>
    </row>
    <row r="308" spans="9:14" ht="30" hidden="1">
      <c r="I308" s="38" t="s">
        <v>360</v>
      </c>
      <c r="J308" s="9" t="s">
        <v>361</v>
      </c>
      <c r="K308" s="60">
        <f>FAOAM!K308/'FAOAM  %PIB  (2)'!K$710*100</f>
        <v>0</v>
      </c>
      <c r="L308" s="60">
        <f>FAOAM!L308/'FAOAM  %PIB  (2)'!L$710*100</f>
        <v>0</v>
      </c>
      <c r="M308" s="60">
        <f>FAOAM!M308/'FAOAM  %PIB  (2)'!M$710*100</f>
        <v>0</v>
      </c>
      <c r="N308" s="93">
        <f>FAOAM!N308/'FAOAM  %PIB  (2)'!N$710*100</f>
        <v>0</v>
      </c>
    </row>
    <row r="309" spans="9:14" ht="30" hidden="1">
      <c r="I309" s="38" t="s">
        <v>362</v>
      </c>
      <c r="J309" s="9" t="s">
        <v>363</v>
      </c>
      <c r="K309" s="60">
        <f>FAOAM!K309/'FAOAM  %PIB  (2)'!K$710*100</f>
        <v>0</v>
      </c>
      <c r="L309" s="60">
        <f>FAOAM!L309/'FAOAM  %PIB  (2)'!L$710*100</f>
        <v>0</v>
      </c>
      <c r="M309" s="60">
        <f>FAOAM!M309/'FAOAM  %PIB  (2)'!M$710*100</f>
        <v>0</v>
      </c>
      <c r="N309" s="93">
        <f>FAOAM!N309/'FAOAM  %PIB  (2)'!N$710*100</f>
        <v>0</v>
      </c>
    </row>
    <row r="310" spans="9:14" ht="30" hidden="1">
      <c r="I310" s="38" t="s">
        <v>364</v>
      </c>
      <c r="J310" s="9" t="s">
        <v>363</v>
      </c>
      <c r="K310" s="60">
        <f>FAOAM!K310/'FAOAM  %PIB  (2)'!K$710*100</f>
        <v>0</v>
      </c>
      <c r="L310" s="60">
        <f>FAOAM!L310/'FAOAM  %PIB  (2)'!L$710*100</f>
        <v>0</v>
      </c>
      <c r="M310" s="60">
        <f>FAOAM!M310/'FAOAM  %PIB  (2)'!M$710*100</f>
        <v>0</v>
      </c>
      <c r="N310" s="93">
        <f>FAOAM!N310/'FAOAM  %PIB  (2)'!N$710*100</f>
        <v>0</v>
      </c>
    </row>
    <row r="311" spans="9:14" ht="30" hidden="1">
      <c r="I311" s="38" t="s">
        <v>365</v>
      </c>
      <c r="J311" s="9" t="s">
        <v>366</v>
      </c>
      <c r="K311" s="60">
        <f>FAOAM!K311/'FAOAM  %PIB  (2)'!K$710*100</f>
        <v>0</v>
      </c>
      <c r="L311" s="60">
        <f>FAOAM!L311/'FAOAM  %PIB  (2)'!L$710*100</f>
        <v>0</v>
      </c>
      <c r="M311" s="60">
        <f>FAOAM!M311/'FAOAM  %PIB  (2)'!M$710*100</f>
        <v>0</v>
      </c>
      <c r="N311" s="93">
        <f>FAOAM!N311/'FAOAM  %PIB  (2)'!N$710*100</f>
        <v>0</v>
      </c>
    </row>
    <row r="312" spans="9:14" ht="30" hidden="1">
      <c r="I312" s="38" t="s">
        <v>367</v>
      </c>
      <c r="J312" s="9" t="s">
        <v>366</v>
      </c>
      <c r="K312" s="60">
        <f>FAOAM!K312/'FAOAM  %PIB  (2)'!K$710*100</f>
        <v>0</v>
      </c>
      <c r="L312" s="60">
        <f>FAOAM!L312/'FAOAM  %PIB  (2)'!L$710*100</f>
        <v>0</v>
      </c>
      <c r="M312" s="60">
        <f>FAOAM!M312/'FAOAM  %PIB  (2)'!M$710*100</f>
        <v>0</v>
      </c>
      <c r="N312" s="93">
        <f>FAOAM!N312/'FAOAM  %PIB  (2)'!N$710*100</f>
        <v>0</v>
      </c>
    </row>
    <row r="313" spans="9:14" ht="30" hidden="1">
      <c r="I313" s="38" t="s">
        <v>368</v>
      </c>
      <c r="J313" s="9" t="s">
        <v>369</v>
      </c>
      <c r="K313" s="60">
        <f>FAOAM!K313/'FAOAM  %PIB  (2)'!K$710*100</f>
        <v>0</v>
      </c>
      <c r="L313" s="60">
        <f>FAOAM!L313/'FAOAM  %PIB  (2)'!L$710*100</f>
        <v>0</v>
      </c>
      <c r="M313" s="60">
        <f>FAOAM!M313/'FAOAM  %PIB  (2)'!M$710*100</f>
        <v>0</v>
      </c>
      <c r="N313" s="93">
        <f>FAOAM!N313/'FAOAM  %PIB  (2)'!N$710*100</f>
        <v>0</v>
      </c>
    </row>
    <row r="314" spans="9:14" ht="30" hidden="1">
      <c r="I314" s="38" t="s">
        <v>370</v>
      </c>
      <c r="J314" s="9" t="s">
        <v>371</v>
      </c>
      <c r="K314" s="60">
        <f>FAOAM!K314/'FAOAM  %PIB  (2)'!K$710*100</f>
        <v>0</v>
      </c>
      <c r="L314" s="60">
        <f>FAOAM!L314/'FAOAM  %PIB  (2)'!L$710*100</f>
        <v>0</v>
      </c>
      <c r="M314" s="60">
        <f>FAOAM!M314/'FAOAM  %PIB  (2)'!M$710*100</f>
        <v>0</v>
      </c>
      <c r="N314" s="93">
        <f>FAOAM!N314/'FAOAM  %PIB  (2)'!N$710*100</f>
        <v>0</v>
      </c>
    </row>
    <row r="315" spans="9:14" ht="30" hidden="1">
      <c r="I315" s="38" t="s">
        <v>372</v>
      </c>
      <c r="J315" s="9" t="s">
        <v>371</v>
      </c>
      <c r="K315" s="60">
        <f>FAOAM!K315/'FAOAM  %PIB  (2)'!K$710*100</f>
        <v>0</v>
      </c>
      <c r="L315" s="60">
        <f>FAOAM!L315/'FAOAM  %PIB  (2)'!L$710*100</f>
        <v>0</v>
      </c>
      <c r="M315" s="60">
        <f>FAOAM!M315/'FAOAM  %PIB  (2)'!M$710*100</f>
        <v>0</v>
      </c>
      <c r="N315" s="93">
        <f>FAOAM!N315/'FAOAM  %PIB  (2)'!N$710*100</f>
        <v>0</v>
      </c>
    </row>
    <row r="316" spans="9:14" ht="30" hidden="1">
      <c r="I316" s="38" t="s">
        <v>373</v>
      </c>
      <c r="J316" s="9" t="s">
        <v>374</v>
      </c>
      <c r="K316" s="60">
        <f>FAOAM!K316/'FAOAM  %PIB  (2)'!K$710*100</f>
        <v>0</v>
      </c>
      <c r="L316" s="60">
        <f>FAOAM!L316/'FAOAM  %PIB  (2)'!L$710*100</f>
        <v>0</v>
      </c>
      <c r="M316" s="60">
        <f>FAOAM!M316/'FAOAM  %PIB  (2)'!M$710*100</f>
        <v>0</v>
      </c>
      <c r="N316" s="93">
        <f>FAOAM!N316/'FAOAM  %PIB  (2)'!N$710*100</f>
        <v>0</v>
      </c>
    </row>
    <row r="317" spans="9:14" ht="30" hidden="1">
      <c r="I317" s="38" t="s">
        <v>375</v>
      </c>
      <c r="J317" s="9" t="s">
        <v>374</v>
      </c>
      <c r="K317" s="60">
        <f>FAOAM!K317/'FAOAM  %PIB  (2)'!K$710*100</f>
        <v>0</v>
      </c>
      <c r="L317" s="60">
        <f>FAOAM!L317/'FAOAM  %PIB  (2)'!L$710*100</f>
        <v>0</v>
      </c>
      <c r="M317" s="60">
        <f>FAOAM!M317/'FAOAM  %PIB  (2)'!M$710*100</f>
        <v>0</v>
      </c>
      <c r="N317" s="93">
        <f>FAOAM!N317/'FAOAM  %PIB  (2)'!N$710*100</f>
        <v>0</v>
      </c>
    </row>
    <row r="318" spans="9:14" ht="30" hidden="1">
      <c r="I318" s="38" t="s">
        <v>376</v>
      </c>
      <c r="J318" s="9" t="s">
        <v>377</v>
      </c>
      <c r="K318" s="60">
        <f>FAOAM!K318/'FAOAM  %PIB  (2)'!K$710*100</f>
        <v>0</v>
      </c>
      <c r="L318" s="60">
        <f>FAOAM!L318/'FAOAM  %PIB  (2)'!L$710*100</f>
        <v>0</v>
      </c>
      <c r="M318" s="60">
        <f>FAOAM!M318/'FAOAM  %PIB  (2)'!M$710*100</f>
        <v>0</v>
      </c>
      <c r="N318" s="93">
        <f>FAOAM!N318/'FAOAM  %PIB  (2)'!N$710*100</f>
        <v>0</v>
      </c>
    </row>
    <row r="319" spans="9:14" ht="30" hidden="1">
      <c r="I319" s="38" t="s">
        <v>378</v>
      </c>
      <c r="J319" s="9" t="s">
        <v>379</v>
      </c>
      <c r="K319" s="60">
        <f>FAOAM!K319/'FAOAM  %PIB  (2)'!K$710*100</f>
        <v>0</v>
      </c>
      <c r="L319" s="60">
        <f>FAOAM!L319/'FAOAM  %PIB  (2)'!L$710*100</f>
        <v>0</v>
      </c>
      <c r="M319" s="60">
        <f>FAOAM!M319/'FAOAM  %PIB  (2)'!M$710*100</f>
        <v>0</v>
      </c>
      <c r="N319" s="93">
        <f>FAOAM!N319/'FAOAM  %PIB  (2)'!N$710*100</f>
        <v>0</v>
      </c>
    </row>
    <row r="320" spans="9:14" ht="30" hidden="1">
      <c r="I320" s="38" t="s">
        <v>380</v>
      </c>
      <c r="J320" s="9" t="s">
        <v>379</v>
      </c>
      <c r="K320" s="60">
        <f>FAOAM!K320/'FAOAM  %PIB  (2)'!K$710*100</f>
        <v>0</v>
      </c>
      <c r="L320" s="60">
        <f>FAOAM!L320/'FAOAM  %PIB  (2)'!L$710*100</f>
        <v>0</v>
      </c>
      <c r="M320" s="60">
        <f>FAOAM!M320/'FAOAM  %PIB  (2)'!M$710*100</f>
        <v>0</v>
      </c>
      <c r="N320" s="93">
        <f>FAOAM!N320/'FAOAM  %PIB  (2)'!N$710*100</f>
        <v>0</v>
      </c>
    </row>
    <row r="321" spans="9:14" ht="30" hidden="1">
      <c r="I321" s="38" t="s">
        <v>381</v>
      </c>
      <c r="J321" s="9" t="s">
        <v>382</v>
      </c>
      <c r="K321" s="60">
        <f>FAOAM!K321/'FAOAM  %PIB  (2)'!K$710*100</f>
        <v>0</v>
      </c>
      <c r="L321" s="60">
        <f>FAOAM!L321/'FAOAM  %PIB  (2)'!L$710*100</f>
        <v>0</v>
      </c>
      <c r="M321" s="60">
        <f>FAOAM!M321/'FAOAM  %PIB  (2)'!M$710*100</f>
        <v>0</v>
      </c>
      <c r="N321" s="93">
        <f>FAOAM!N321/'FAOAM  %PIB  (2)'!N$710*100</f>
        <v>0</v>
      </c>
    </row>
    <row r="322" spans="9:14" ht="30" hidden="1">
      <c r="I322" s="38" t="s">
        <v>383</v>
      </c>
      <c r="J322" s="9" t="s">
        <v>382</v>
      </c>
      <c r="K322" s="60">
        <f>FAOAM!K322/'FAOAM  %PIB  (2)'!K$710*100</f>
        <v>0</v>
      </c>
      <c r="L322" s="60">
        <f>FAOAM!L322/'FAOAM  %PIB  (2)'!L$710*100</f>
        <v>0</v>
      </c>
      <c r="M322" s="60">
        <f>FAOAM!M322/'FAOAM  %PIB  (2)'!M$710*100</f>
        <v>0</v>
      </c>
      <c r="N322" s="93">
        <f>FAOAM!N322/'FAOAM  %PIB  (2)'!N$710*100</f>
        <v>0</v>
      </c>
    </row>
    <row r="323" spans="9:14" ht="18.75" hidden="1">
      <c r="I323" s="38" t="s">
        <v>384</v>
      </c>
      <c r="J323" s="9" t="s">
        <v>385</v>
      </c>
      <c r="K323" s="60">
        <f>FAOAM!K323/'FAOAM  %PIB  (2)'!K$710*100</f>
        <v>0</v>
      </c>
      <c r="L323" s="60">
        <f>FAOAM!L323/'FAOAM  %PIB  (2)'!L$710*100</f>
        <v>0</v>
      </c>
      <c r="M323" s="60">
        <f>FAOAM!M323/'FAOAM  %PIB  (2)'!M$710*100</f>
        <v>0</v>
      </c>
      <c r="N323" s="93">
        <f>FAOAM!N323/'FAOAM  %PIB  (2)'!N$710*100</f>
        <v>0</v>
      </c>
    </row>
    <row r="324" spans="9:14" ht="18.75" hidden="1">
      <c r="I324" s="234" t="s">
        <v>386</v>
      </c>
      <c r="J324" s="235" t="s">
        <v>387</v>
      </c>
      <c r="K324" s="60">
        <f>FAOAM!K324/'FAOAM  %PIB  (2)'!K$710*100</f>
        <v>0</v>
      </c>
      <c r="L324" s="60">
        <f>FAOAM!L324/'FAOAM  %PIB  (2)'!L$710*100</f>
        <v>0</v>
      </c>
      <c r="M324" s="60">
        <f>FAOAM!M324/'FAOAM  %PIB  (2)'!M$710*100</f>
        <v>0</v>
      </c>
      <c r="N324" s="93">
        <f>FAOAM!N324/'FAOAM  %PIB  (2)'!N$710*100</f>
        <v>0</v>
      </c>
    </row>
    <row r="325" spans="9:14" ht="18.75" hidden="1">
      <c r="I325" s="234" t="s">
        <v>388</v>
      </c>
      <c r="J325" s="235" t="s">
        <v>387</v>
      </c>
      <c r="K325" s="60">
        <f>FAOAM!K325/'FAOAM  %PIB  (2)'!K$710*100</f>
        <v>0</v>
      </c>
      <c r="L325" s="60">
        <f>FAOAM!L325/'FAOAM  %PIB  (2)'!L$710*100</f>
        <v>0</v>
      </c>
      <c r="M325" s="60">
        <f>FAOAM!M325/'FAOAM  %PIB  (2)'!M$710*100</f>
        <v>0</v>
      </c>
      <c r="N325" s="93">
        <f>FAOAM!N325/'FAOAM  %PIB  (2)'!N$710*100</f>
        <v>0</v>
      </c>
    </row>
    <row r="326" spans="9:14" ht="18.75" hidden="1">
      <c r="I326" s="234" t="s">
        <v>389</v>
      </c>
      <c r="J326" s="235" t="s">
        <v>390</v>
      </c>
      <c r="K326" s="60">
        <f>FAOAM!K326/'FAOAM  %PIB  (2)'!K$710*100</f>
        <v>0</v>
      </c>
      <c r="L326" s="60">
        <f>FAOAM!L326/'FAOAM  %PIB  (2)'!L$710*100</f>
        <v>0</v>
      </c>
      <c r="M326" s="60">
        <f>FAOAM!M326/'FAOAM  %PIB  (2)'!M$710*100</f>
        <v>0</v>
      </c>
      <c r="N326" s="93">
        <f>FAOAM!N326/'FAOAM  %PIB  (2)'!N$710*100</f>
        <v>0</v>
      </c>
    </row>
    <row r="327" spans="9:14" ht="18.75" hidden="1">
      <c r="I327" s="234" t="s">
        <v>391</v>
      </c>
      <c r="J327" s="235" t="s">
        <v>390</v>
      </c>
      <c r="K327" s="60">
        <f>FAOAM!K327/'FAOAM  %PIB  (2)'!K$710*100</f>
        <v>0</v>
      </c>
      <c r="L327" s="60">
        <f>FAOAM!L327/'FAOAM  %PIB  (2)'!L$710*100</f>
        <v>0</v>
      </c>
      <c r="M327" s="60">
        <f>FAOAM!M327/'FAOAM  %PIB  (2)'!M$710*100</f>
        <v>0</v>
      </c>
      <c r="N327" s="93">
        <f>FAOAM!N327/'FAOAM  %PIB  (2)'!N$710*100</f>
        <v>0</v>
      </c>
    </row>
    <row r="328" spans="9:14" ht="18.75" hidden="1">
      <c r="I328" s="234" t="s">
        <v>392</v>
      </c>
      <c r="J328" s="235" t="s">
        <v>393</v>
      </c>
      <c r="K328" s="60">
        <f>FAOAM!K328/'FAOAM  %PIB  (2)'!K$710*100</f>
        <v>0</v>
      </c>
      <c r="L328" s="60">
        <f>FAOAM!L328/'FAOAM  %PIB  (2)'!L$710*100</f>
        <v>0</v>
      </c>
      <c r="M328" s="60">
        <f>FAOAM!M328/'FAOAM  %PIB  (2)'!M$710*100</f>
        <v>0</v>
      </c>
      <c r="N328" s="93">
        <f>FAOAM!N328/'FAOAM  %PIB  (2)'!N$710*100</f>
        <v>0</v>
      </c>
    </row>
    <row r="329" spans="9:14" ht="18.75" hidden="1">
      <c r="I329" s="234" t="s">
        <v>394</v>
      </c>
      <c r="J329" s="235" t="s">
        <v>393</v>
      </c>
      <c r="K329" s="60">
        <f>FAOAM!K329/'FAOAM  %PIB  (2)'!K$710*100</f>
        <v>0</v>
      </c>
      <c r="L329" s="60">
        <f>FAOAM!L329/'FAOAM  %PIB  (2)'!L$710*100</f>
        <v>0</v>
      </c>
      <c r="M329" s="60">
        <f>FAOAM!M329/'FAOAM  %PIB  (2)'!M$710*100</f>
        <v>0</v>
      </c>
      <c r="N329" s="93">
        <f>FAOAM!N329/'FAOAM  %PIB  (2)'!N$710*100</f>
        <v>0</v>
      </c>
    </row>
    <row r="330" spans="9:14" ht="18.75" hidden="1">
      <c r="I330" s="234" t="s">
        <v>395</v>
      </c>
      <c r="J330" s="235" t="s">
        <v>396</v>
      </c>
      <c r="K330" s="60">
        <f>FAOAM!K330/'FAOAM  %PIB  (2)'!K$710*100</f>
        <v>0</v>
      </c>
      <c r="L330" s="60">
        <f>FAOAM!L330/'FAOAM  %PIB  (2)'!L$710*100</f>
        <v>0</v>
      </c>
      <c r="M330" s="60">
        <f>FAOAM!M330/'FAOAM  %PIB  (2)'!M$710*100</f>
        <v>0</v>
      </c>
      <c r="N330" s="93">
        <f>FAOAM!N330/'FAOAM  %PIB  (2)'!N$710*100</f>
        <v>0</v>
      </c>
    </row>
    <row r="331" spans="9:14" ht="18.75" hidden="1">
      <c r="I331" s="38" t="s">
        <v>397</v>
      </c>
      <c r="J331" s="9" t="s">
        <v>396</v>
      </c>
      <c r="K331" s="60">
        <f>FAOAM!K331/'FAOAM  %PIB  (2)'!K$710*100</f>
        <v>0</v>
      </c>
      <c r="L331" s="60">
        <f>FAOAM!L331/'FAOAM  %PIB  (2)'!L$710*100</f>
        <v>0</v>
      </c>
      <c r="M331" s="60">
        <f>FAOAM!M331/'FAOAM  %PIB  (2)'!M$710*100</f>
        <v>0</v>
      </c>
      <c r="N331" s="93">
        <f>FAOAM!N331/'FAOAM  %PIB  (2)'!N$710*100</f>
        <v>0</v>
      </c>
    </row>
    <row r="332" spans="9:14" ht="18.75" hidden="1">
      <c r="I332" s="38" t="s">
        <v>398</v>
      </c>
      <c r="J332" s="9" t="s">
        <v>399</v>
      </c>
      <c r="K332" s="60">
        <f>FAOAM!K332/'FAOAM  %PIB  (2)'!K$710*100</f>
        <v>0</v>
      </c>
      <c r="L332" s="60">
        <f>FAOAM!L332/'FAOAM  %PIB  (2)'!L$710*100</f>
        <v>0</v>
      </c>
      <c r="M332" s="60">
        <f>FAOAM!M332/'FAOAM  %PIB  (2)'!M$710*100</f>
        <v>0</v>
      </c>
      <c r="N332" s="93">
        <f>FAOAM!N332/'FAOAM  %PIB  (2)'!N$710*100</f>
        <v>0</v>
      </c>
    </row>
    <row r="333" spans="9:14" ht="18.75" hidden="1">
      <c r="I333" s="38" t="s">
        <v>400</v>
      </c>
      <c r="J333" s="9" t="s">
        <v>399</v>
      </c>
      <c r="K333" s="60">
        <f>FAOAM!K333/'FAOAM  %PIB  (2)'!K$710*100</f>
        <v>0</v>
      </c>
      <c r="L333" s="60">
        <f>FAOAM!L333/'FAOAM  %PIB  (2)'!L$710*100</f>
        <v>0</v>
      </c>
      <c r="M333" s="60">
        <f>FAOAM!M333/'FAOAM  %PIB  (2)'!M$710*100</f>
        <v>0</v>
      </c>
      <c r="N333" s="93">
        <f>FAOAM!N333/'FAOAM  %PIB  (2)'!N$710*100</f>
        <v>0</v>
      </c>
    </row>
    <row r="334" spans="9:14" ht="18.75" hidden="1">
      <c r="I334" s="38" t="s">
        <v>401</v>
      </c>
      <c r="J334" s="9" t="s">
        <v>402</v>
      </c>
      <c r="K334" s="60">
        <f>FAOAM!K334/'FAOAM  %PIB  (2)'!K$710*100</f>
        <v>0</v>
      </c>
      <c r="L334" s="60">
        <f>FAOAM!L334/'FAOAM  %PIB  (2)'!L$710*100</f>
        <v>0</v>
      </c>
      <c r="M334" s="60">
        <f>FAOAM!M334/'FAOAM  %PIB  (2)'!M$710*100</f>
        <v>0</v>
      </c>
      <c r="N334" s="93">
        <f>FAOAM!N334/'FAOAM  %PIB  (2)'!N$710*100</f>
        <v>0</v>
      </c>
    </row>
    <row r="335" spans="9:14" ht="18.75" hidden="1">
      <c r="I335" s="38" t="s">
        <v>403</v>
      </c>
      <c r="J335" s="9" t="s">
        <v>402</v>
      </c>
      <c r="K335" s="60">
        <f>FAOAM!K335/'FAOAM  %PIB  (2)'!K$710*100</f>
        <v>0</v>
      </c>
      <c r="L335" s="60">
        <f>FAOAM!L335/'FAOAM  %PIB  (2)'!L$710*100</f>
        <v>0</v>
      </c>
      <c r="M335" s="60">
        <f>FAOAM!M335/'FAOAM  %PIB  (2)'!M$710*100</f>
        <v>0</v>
      </c>
      <c r="N335" s="93">
        <f>FAOAM!N335/'FAOAM  %PIB  (2)'!N$710*100</f>
        <v>0</v>
      </c>
    </row>
    <row r="336" spans="9:14" ht="18.75" hidden="1">
      <c r="I336" s="38" t="s">
        <v>404</v>
      </c>
      <c r="J336" s="9" t="s">
        <v>405</v>
      </c>
      <c r="K336" s="60">
        <f>FAOAM!K336/'FAOAM  %PIB  (2)'!K$710*100</f>
        <v>0</v>
      </c>
      <c r="L336" s="60">
        <f>FAOAM!L336/'FAOAM  %PIB  (2)'!L$710*100</f>
        <v>0</v>
      </c>
      <c r="M336" s="60">
        <f>FAOAM!M336/'FAOAM  %PIB  (2)'!M$710*100</f>
        <v>0</v>
      </c>
      <c r="N336" s="93">
        <f>FAOAM!N336/'FAOAM  %PIB  (2)'!N$710*100</f>
        <v>0</v>
      </c>
    </row>
    <row r="337" spans="9:14" ht="18.75" hidden="1">
      <c r="I337" s="38" t="s">
        <v>406</v>
      </c>
      <c r="J337" s="9" t="s">
        <v>407</v>
      </c>
      <c r="K337" s="60">
        <f>FAOAM!K337/'FAOAM  %PIB  (2)'!K$710*100</f>
        <v>0</v>
      </c>
      <c r="L337" s="60">
        <f>FAOAM!L337/'FAOAM  %PIB  (2)'!L$710*100</f>
        <v>0</v>
      </c>
      <c r="M337" s="60">
        <f>FAOAM!M337/'FAOAM  %PIB  (2)'!M$710*100</f>
        <v>0</v>
      </c>
      <c r="N337" s="93">
        <f>FAOAM!N337/'FAOAM  %PIB  (2)'!N$710*100</f>
        <v>0</v>
      </c>
    </row>
    <row r="338" spans="9:14" ht="18.75" hidden="1">
      <c r="I338" s="38" t="s">
        <v>408</v>
      </c>
      <c r="J338" s="9" t="s">
        <v>409</v>
      </c>
      <c r="K338" s="60">
        <f>FAOAM!K338/'FAOAM  %PIB  (2)'!K$710*100</f>
        <v>0</v>
      </c>
      <c r="L338" s="60">
        <f>FAOAM!L338/'FAOAM  %PIB  (2)'!L$710*100</f>
        <v>0</v>
      </c>
      <c r="M338" s="60">
        <f>FAOAM!M338/'FAOAM  %PIB  (2)'!M$710*100</f>
        <v>0</v>
      </c>
      <c r="N338" s="93">
        <f>FAOAM!N338/'FAOAM  %PIB  (2)'!N$710*100</f>
        <v>0</v>
      </c>
    </row>
    <row r="339" spans="9:14" ht="18.75" hidden="1">
      <c r="I339" s="38" t="s">
        <v>410</v>
      </c>
      <c r="J339" s="9" t="s">
        <v>409</v>
      </c>
      <c r="K339" s="60">
        <f>FAOAM!K339/'FAOAM  %PIB  (2)'!K$710*100</f>
        <v>0</v>
      </c>
      <c r="L339" s="60">
        <f>FAOAM!L339/'FAOAM  %PIB  (2)'!L$710*100</f>
        <v>0</v>
      </c>
      <c r="M339" s="60">
        <f>FAOAM!M339/'FAOAM  %PIB  (2)'!M$710*100</f>
        <v>0</v>
      </c>
      <c r="N339" s="93">
        <f>FAOAM!N339/'FAOAM  %PIB  (2)'!N$710*100</f>
        <v>0</v>
      </c>
    </row>
    <row r="340" spans="9:14" ht="18.75" hidden="1">
      <c r="I340" s="38" t="s">
        <v>411</v>
      </c>
      <c r="J340" s="9" t="s">
        <v>409</v>
      </c>
      <c r="K340" s="60">
        <f>FAOAM!K340/'FAOAM  %PIB  (2)'!K$710*100</f>
        <v>0</v>
      </c>
      <c r="L340" s="60">
        <f>FAOAM!L340/'FAOAM  %PIB  (2)'!L$710*100</f>
        <v>0</v>
      </c>
      <c r="M340" s="60">
        <f>FAOAM!M340/'FAOAM  %PIB  (2)'!M$710*100</f>
        <v>0</v>
      </c>
      <c r="N340" s="93">
        <f>FAOAM!N340/'FAOAM  %PIB  (2)'!N$710*100</f>
        <v>0</v>
      </c>
    </row>
    <row r="341" spans="9:14" ht="18.75" hidden="1">
      <c r="I341" s="38" t="s">
        <v>412</v>
      </c>
      <c r="J341" s="9" t="s">
        <v>413</v>
      </c>
      <c r="K341" s="60">
        <f>FAOAM!K341/'FAOAM  %PIB  (2)'!K$710*100</f>
        <v>0</v>
      </c>
      <c r="L341" s="60">
        <f>FAOAM!L341/'FAOAM  %PIB  (2)'!L$710*100</f>
        <v>0</v>
      </c>
      <c r="M341" s="60">
        <f>FAOAM!M341/'FAOAM  %PIB  (2)'!M$710*100</f>
        <v>0</v>
      </c>
      <c r="N341" s="93">
        <f>FAOAM!N341/'FAOAM  %PIB  (2)'!N$710*100</f>
        <v>0</v>
      </c>
    </row>
    <row r="342" spans="9:14" ht="18.75" hidden="1">
      <c r="I342" s="38" t="s">
        <v>414</v>
      </c>
      <c r="J342" s="9" t="s">
        <v>413</v>
      </c>
      <c r="K342" s="60">
        <f>FAOAM!K342/'FAOAM  %PIB  (2)'!K$710*100</f>
        <v>0</v>
      </c>
      <c r="L342" s="60">
        <f>FAOAM!L342/'FAOAM  %PIB  (2)'!L$710*100</f>
        <v>0</v>
      </c>
      <c r="M342" s="60">
        <f>FAOAM!M342/'FAOAM  %PIB  (2)'!M$710*100</f>
        <v>0</v>
      </c>
      <c r="N342" s="93">
        <f>FAOAM!N342/'FAOAM  %PIB  (2)'!N$710*100</f>
        <v>0</v>
      </c>
    </row>
    <row r="343" spans="9:14" ht="18.75" hidden="1">
      <c r="I343" s="38" t="s">
        <v>415</v>
      </c>
      <c r="J343" s="9" t="s">
        <v>413</v>
      </c>
      <c r="K343" s="60">
        <f>FAOAM!K343/'FAOAM  %PIB  (2)'!K$710*100</f>
        <v>0</v>
      </c>
      <c r="L343" s="60">
        <f>FAOAM!L343/'FAOAM  %PIB  (2)'!L$710*100</f>
        <v>0</v>
      </c>
      <c r="M343" s="60">
        <f>FAOAM!M343/'FAOAM  %PIB  (2)'!M$710*100</f>
        <v>0</v>
      </c>
      <c r="N343" s="93">
        <f>FAOAM!N343/'FAOAM  %PIB  (2)'!N$710*100</f>
        <v>0</v>
      </c>
    </row>
    <row r="344" spans="9:14" ht="18.75" hidden="1">
      <c r="I344" s="234" t="s">
        <v>416</v>
      </c>
      <c r="J344" s="235" t="s">
        <v>417</v>
      </c>
      <c r="K344" s="60">
        <f>FAOAM!K344/'FAOAM  %PIB  (2)'!K$710*100</f>
        <v>0</v>
      </c>
      <c r="L344" s="60">
        <f>FAOAM!L344/'FAOAM  %PIB  (2)'!L$710*100</f>
        <v>0</v>
      </c>
      <c r="M344" s="60">
        <f>FAOAM!M344/'FAOAM  %PIB  (2)'!M$710*100</f>
        <v>0</v>
      </c>
      <c r="N344" s="93">
        <f>FAOAM!N344/'FAOAM  %PIB  (2)'!N$710*100</f>
        <v>0</v>
      </c>
    </row>
    <row r="345" spans="9:14" ht="18.75" hidden="1">
      <c r="I345" s="38" t="s">
        <v>418</v>
      </c>
      <c r="J345" s="9" t="s">
        <v>419</v>
      </c>
      <c r="K345" s="60">
        <f>FAOAM!K345/'FAOAM  %PIB  (2)'!K$710*100</f>
        <v>0</v>
      </c>
      <c r="L345" s="60">
        <f>FAOAM!L345/'FAOAM  %PIB  (2)'!L$710*100</f>
        <v>0</v>
      </c>
      <c r="M345" s="60">
        <f>FAOAM!M345/'FAOAM  %PIB  (2)'!M$710*100</f>
        <v>0</v>
      </c>
      <c r="N345" s="93">
        <f>FAOAM!N345/'FAOAM  %PIB  (2)'!N$710*100</f>
        <v>0</v>
      </c>
    </row>
    <row r="346" spans="9:14" ht="30" hidden="1">
      <c r="I346" s="38" t="s">
        <v>420</v>
      </c>
      <c r="J346" s="9" t="s">
        <v>421</v>
      </c>
      <c r="K346" s="60">
        <f>FAOAM!K346/'FAOAM  %PIB  (2)'!K$710*100</f>
        <v>0</v>
      </c>
      <c r="L346" s="60">
        <f>FAOAM!L346/'FAOAM  %PIB  (2)'!L$710*100</f>
        <v>0</v>
      </c>
      <c r="M346" s="60">
        <f>FAOAM!M346/'FAOAM  %PIB  (2)'!M$710*100</f>
        <v>0</v>
      </c>
      <c r="N346" s="93">
        <f>FAOAM!N346/'FAOAM  %PIB  (2)'!N$710*100</f>
        <v>0</v>
      </c>
    </row>
    <row r="347" spans="9:14" ht="30" hidden="1">
      <c r="I347" s="38" t="s">
        <v>422</v>
      </c>
      <c r="J347" s="9" t="s">
        <v>421</v>
      </c>
      <c r="K347" s="60">
        <f>FAOAM!K347/'FAOAM  %PIB  (2)'!K$710*100</f>
        <v>0</v>
      </c>
      <c r="L347" s="60">
        <f>FAOAM!L347/'FAOAM  %PIB  (2)'!L$710*100</f>
        <v>0</v>
      </c>
      <c r="M347" s="60">
        <f>FAOAM!M347/'FAOAM  %PIB  (2)'!M$710*100</f>
        <v>0</v>
      </c>
      <c r="N347" s="93">
        <f>FAOAM!N347/'FAOAM  %PIB  (2)'!N$710*100</f>
        <v>0</v>
      </c>
    </row>
    <row r="348" spans="9:14" ht="18.75" hidden="1">
      <c r="I348" s="38" t="s">
        <v>423</v>
      </c>
      <c r="J348" s="9" t="s">
        <v>424</v>
      </c>
      <c r="K348" s="60">
        <f>FAOAM!K348/'FAOAM  %PIB  (2)'!K$710*100</f>
        <v>0</v>
      </c>
      <c r="L348" s="60">
        <f>FAOAM!L348/'FAOAM  %PIB  (2)'!L$710*100</f>
        <v>0</v>
      </c>
      <c r="M348" s="60">
        <f>FAOAM!M348/'FAOAM  %PIB  (2)'!M$710*100</f>
        <v>0</v>
      </c>
      <c r="N348" s="93">
        <f>FAOAM!N348/'FAOAM  %PIB  (2)'!N$710*100</f>
        <v>0</v>
      </c>
    </row>
    <row r="349" spans="9:14" ht="18.75" hidden="1">
      <c r="I349" s="38" t="s">
        <v>425</v>
      </c>
      <c r="J349" s="9" t="s">
        <v>426</v>
      </c>
      <c r="K349" s="60">
        <f>FAOAM!K349/'FAOAM  %PIB  (2)'!K$710*100</f>
        <v>0</v>
      </c>
      <c r="L349" s="60">
        <f>FAOAM!L349/'FAOAM  %PIB  (2)'!L$710*100</f>
        <v>0</v>
      </c>
      <c r="M349" s="60">
        <f>FAOAM!M349/'FAOAM  %PIB  (2)'!M$710*100</f>
        <v>0</v>
      </c>
      <c r="N349" s="93">
        <f>FAOAM!N349/'FAOAM  %PIB  (2)'!N$710*100</f>
        <v>0</v>
      </c>
    </row>
    <row r="350" spans="9:14" ht="18.75" hidden="1">
      <c r="I350" s="38" t="s">
        <v>427</v>
      </c>
      <c r="J350" s="9" t="s">
        <v>426</v>
      </c>
      <c r="K350" s="60">
        <f>FAOAM!K350/'FAOAM  %PIB  (2)'!K$710*100</f>
        <v>0</v>
      </c>
      <c r="L350" s="60">
        <f>FAOAM!L350/'FAOAM  %PIB  (2)'!L$710*100</f>
        <v>0</v>
      </c>
      <c r="M350" s="60">
        <f>FAOAM!M350/'FAOAM  %PIB  (2)'!M$710*100</f>
        <v>0</v>
      </c>
      <c r="N350" s="93">
        <f>FAOAM!N350/'FAOAM  %PIB  (2)'!N$710*100</f>
        <v>0</v>
      </c>
    </row>
    <row r="351" spans="9:14" ht="18.75" hidden="1">
      <c r="I351" s="38" t="s">
        <v>428</v>
      </c>
      <c r="J351" s="9" t="s">
        <v>426</v>
      </c>
      <c r="K351" s="60">
        <f>FAOAM!K351/'FAOAM  %PIB  (2)'!K$710*100</f>
        <v>0</v>
      </c>
      <c r="L351" s="60">
        <f>FAOAM!L351/'FAOAM  %PIB  (2)'!L$710*100</f>
        <v>0</v>
      </c>
      <c r="M351" s="60">
        <f>FAOAM!M351/'FAOAM  %PIB  (2)'!M$710*100</f>
        <v>0</v>
      </c>
      <c r="N351" s="93">
        <f>FAOAM!N351/'FAOAM  %PIB  (2)'!N$710*100</f>
        <v>0</v>
      </c>
    </row>
    <row r="352" spans="9:14" ht="18.75" hidden="1">
      <c r="I352" s="38" t="s">
        <v>429</v>
      </c>
      <c r="J352" s="9" t="s">
        <v>430</v>
      </c>
      <c r="K352" s="60">
        <f>FAOAM!K352/'FAOAM  %PIB  (2)'!K$710*100</f>
        <v>0</v>
      </c>
      <c r="L352" s="60">
        <f>FAOAM!L352/'FAOAM  %PIB  (2)'!L$710*100</f>
        <v>0</v>
      </c>
      <c r="M352" s="60">
        <f>FAOAM!M352/'FAOAM  %PIB  (2)'!M$710*100</f>
        <v>0</v>
      </c>
      <c r="N352" s="93">
        <f>FAOAM!N352/'FAOAM  %PIB  (2)'!N$710*100</f>
        <v>0</v>
      </c>
    </row>
    <row r="353" spans="9:14" ht="18.75" hidden="1">
      <c r="I353" s="38" t="s">
        <v>431</v>
      </c>
      <c r="J353" s="9" t="s">
        <v>430</v>
      </c>
      <c r="K353" s="60">
        <f>FAOAM!K353/'FAOAM  %PIB  (2)'!K$710*100</f>
        <v>0</v>
      </c>
      <c r="L353" s="60">
        <f>FAOAM!L353/'FAOAM  %PIB  (2)'!L$710*100</f>
        <v>0</v>
      </c>
      <c r="M353" s="60">
        <f>FAOAM!M353/'FAOAM  %PIB  (2)'!M$710*100</f>
        <v>0</v>
      </c>
      <c r="N353" s="93">
        <f>FAOAM!N353/'FAOAM  %PIB  (2)'!N$710*100</f>
        <v>0</v>
      </c>
    </row>
    <row r="354" spans="9:14" ht="18.75" hidden="1">
      <c r="I354" s="38" t="s">
        <v>432</v>
      </c>
      <c r="J354" s="9" t="s">
        <v>430</v>
      </c>
      <c r="K354" s="60">
        <f>FAOAM!K354/'FAOAM  %PIB  (2)'!K$710*100</f>
        <v>0</v>
      </c>
      <c r="L354" s="60">
        <f>FAOAM!L354/'FAOAM  %PIB  (2)'!L$710*100</f>
        <v>0</v>
      </c>
      <c r="M354" s="60">
        <f>FAOAM!M354/'FAOAM  %PIB  (2)'!M$710*100</f>
        <v>0</v>
      </c>
      <c r="N354" s="93">
        <f>FAOAM!N354/'FAOAM  %PIB  (2)'!N$710*100</f>
        <v>0</v>
      </c>
    </row>
    <row r="355" spans="9:14" ht="18.75" hidden="1">
      <c r="I355" s="38" t="s">
        <v>433</v>
      </c>
      <c r="J355" s="9" t="s">
        <v>434</v>
      </c>
      <c r="K355" s="60">
        <f>FAOAM!K355/'FAOAM  %PIB  (2)'!K$710*100</f>
        <v>0</v>
      </c>
      <c r="L355" s="60">
        <f>FAOAM!L355/'FAOAM  %PIB  (2)'!L$710*100</f>
        <v>0</v>
      </c>
      <c r="M355" s="60">
        <f>FAOAM!M355/'FAOAM  %PIB  (2)'!M$710*100</f>
        <v>0</v>
      </c>
      <c r="N355" s="93">
        <f>FAOAM!N355/'FAOAM  %PIB  (2)'!N$710*100</f>
        <v>0</v>
      </c>
    </row>
    <row r="356" spans="9:14" ht="18.75" hidden="1">
      <c r="I356" s="38" t="s">
        <v>435</v>
      </c>
      <c r="J356" s="9" t="s">
        <v>436</v>
      </c>
      <c r="K356" s="60">
        <f>FAOAM!K356/'FAOAM  %PIB  (2)'!K$710*100</f>
        <v>0</v>
      </c>
      <c r="L356" s="60">
        <f>FAOAM!L356/'FAOAM  %PIB  (2)'!L$710*100</f>
        <v>0</v>
      </c>
      <c r="M356" s="60">
        <f>FAOAM!M356/'FAOAM  %PIB  (2)'!M$710*100</f>
        <v>0</v>
      </c>
      <c r="N356" s="93">
        <f>FAOAM!N356/'FAOAM  %PIB  (2)'!N$710*100</f>
        <v>0</v>
      </c>
    </row>
    <row r="357" spans="9:14" ht="18.75" hidden="1">
      <c r="I357" s="38" t="s">
        <v>437</v>
      </c>
      <c r="J357" s="9" t="s">
        <v>436</v>
      </c>
      <c r="K357" s="60">
        <f>FAOAM!K357/'FAOAM  %PIB  (2)'!K$710*100</f>
        <v>0</v>
      </c>
      <c r="L357" s="60">
        <f>FAOAM!L357/'FAOAM  %PIB  (2)'!L$710*100</f>
        <v>0</v>
      </c>
      <c r="M357" s="60">
        <f>FAOAM!M357/'FAOAM  %PIB  (2)'!M$710*100</f>
        <v>0</v>
      </c>
      <c r="N357" s="93">
        <f>FAOAM!N357/'FAOAM  %PIB  (2)'!N$710*100</f>
        <v>0</v>
      </c>
    </row>
    <row r="358" spans="9:14" ht="18.75" hidden="1">
      <c r="I358" s="38" t="s">
        <v>438</v>
      </c>
      <c r="J358" s="9" t="s">
        <v>436</v>
      </c>
      <c r="K358" s="60">
        <f>FAOAM!K358/'FAOAM  %PIB  (2)'!K$710*100</f>
        <v>0</v>
      </c>
      <c r="L358" s="60">
        <f>FAOAM!L358/'FAOAM  %PIB  (2)'!L$710*100</f>
        <v>0</v>
      </c>
      <c r="M358" s="60">
        <f>FAOAM!M358/'FAOAM  %PIB  (2)'!M$710*100</f>
        <v>0</v>
      </c>
      <c r="N358" s="93">
        <f>FAOAM!N358/'FAOAM  %PIB  (2)'!N$710*100</f>
        <v>0</v>
      </c>
    </row>
    <row r="359" spans="9:14" ht="18.75" hidden="1">
      <c r="I359" s="38" t="s">
        <v>439</v>
      </c>
      <c r="J359" s="9" t="s">
        <v>440</v>
      </c>
      <c r="K359" s="60">
        <f>FAOAM!K359/'FAOAM  %PIB  (2)'!K$710*100</f>
        <v>0</v>
      </c>
      <c r="L359" s="60">
        <f>FAOAM!L359/'FAOAM  %PIB  (2)'!L$710*100</f>
        <v>0</v>
      </c>
      <c r="M359" s="60">
        <f>FAOAM!M359/'FAOAM  %PIB  (2)'!M$710*100</f>
        <v>0</v>
      </c>
      <c r="N359" s="93">
        <f>FAOAM!N359/'FAOAM  %PIB  (2)'!N$710*100</f>
        <v>0</v>
      </c>
    </row>
    <row r="360" spans="9:14" ht="18.75" hidden="1">
      <c r="I360" s="38" t="s">
        <v>441</v>
      </c>
      <c r="J360" s="9" t="s">
        <v>440</v>
      </c>
      <c r="K360" s="60">
        <f>FAOAM!K360/'FAOAM  %PIB  (2)'!K$710*100</f>
        <v>0</v>
      </c>
      <c r="L360" s="60">
        <f>FAOAM!L360/'FAOAM  %PIB  (2)'!L$710*100</f>
        <v>0</v>
      </c>
      <c r="M360" s="60">
        <f>FAOAM!M360/'FAOAM  %PIB  (2)'!M$710*100</f>
        <v>0</v>
      </c>
      <c r="N360" s="93">
        <f>FAOAM!N360/'FAOAM  %PIB  (2)'!N$710*100</f>
        <v>0</v>
      </c>
    </row>
    <row r="361" spans="9:14" ht="18.75" hidden="1">
      <c r="I361" s="38" t="s">
        <v>442</v>
      </c>
      <c r="J361" s="9" t="s">
        <v>440</v>
      </c>
      <c r="K361" s="60">
        <f>FAOAM!K361/'FAOAM  %PIB  (2)'!K$710*100</f>
        <v>0</v>
      </c>
      <c r="L361" s="60">
        <f>FAOAM!L361/'FAOAM  %PIB  (2)'!L$710*100</f>
        <v>0</v>
      </c>
      <c r="M361" s="60">
        <f>FAOAM!M361/'FAOAM  %PIB  (2)'!M$710*100</f>
        <v>0</v>
      </c>
      <c r="N361" s="93">
        <f>FAOAM!N361/'FAOAM  %PIB  (2)'!N$710*100</f>
        <v>0</v>
      </c>
    </row>
    <row r="362" spans="9:14" ht="18.75" hidden="1">
      <c r="I362" s="38" t="s">
        <v>443</v>
      </c>
      <c r="J362" s="9" t="s">
        <v>444</v>
      </c>
      <c r="K362" s="60">
        <f>FAOAM!K362/'FAOAM  %PIB  (2)'!K$710*100</f>
        <v>0</v>
      </c>
      <c r="L362" s="60">
        <f>FAOAM!L362/'FAOAM  %PIB  (2)'!L$710*100</f>
        <v>0</v>
      </c>
      <c r="M362" s="60">
        <f>FAOAM!M362/'FAOAM  %PIB  (2)'!M$710*100</f>
        <v>0</v>
      </c>
      <c r="N362" s="93">
        <f>FAOAM!N362/'FAOAM  %PIB  (2)'!N$710*100</f>
        <v>0</v>
      </c>
    </row>
    <row r="363" spans="9:14" ht="18.75" hidden="1">
      <c r="I363" s="38" t="s">
        <v>445</v>
      </c>
      <c r="J363" s="9" t="s">
        <v>446</v>
      </c>
      <c r="K363" s="60">
        <f>FAOAM!K363/'FAOAM  %PIB  (2)'!K$710*100</f>
        <v>0</v>
      </c>
      <c r="L363" s="60">
        <f>FAOAM!L363/'FAOAM  %PIB  (2)'!L$710*100</f>
        <v>0</v>
      </c>
      <c r="M363" s="60">
        <f>FAOAM!M363/'FAOAM  %PIB  (2)'!M$710*100</f>
        <v>0</v>
      </c>
      <c r="N363" s="93">
        <f>FAOAM!N363/'FAOAM  %PIB  (2)'!N$710*100</f>
        <v>0</v>
      </c>
    </row>
    <row r="364" spans="9:14" ht="18.75" hidden="1">
      <c r="I364" s="38" t="s">
        <v>447</v>
      </c>
      <c r="J364" s="9" t="s">
        <v>448</v>
      </c>
      <c r="K364" s="60">
        <f>FAOAM!K364/'FAOAM  %PIB  (2)'!K$710*100</f>
        <v>0</v>
      </c>
      <c r="L364" s="60">
        <f>FAOAM!L364/'FAOAM  %PIB  (2)'!L$710*100</f>
        <v>0</v>
      </c>
      <c r="M364" s="60">
        <f>FAOAM!M364/'FAOAM  %PIB  (2)'!M$710*100</f>
        <v>0</v>
      </c>
      <c r="N364" s="93">
        <f>FAOAM!N364/'FAOAM  %PIB  (2)'!N$710*100</f>
        <v>0</v>
      </c>
    </row>
    <row r="365" spans="9:14" ht="18.75" hidden="1">
      <c r="I365" s="38" t="s">
        <v>449</v>
      </c>
      <c r="J365" s="9" t="s">
        <v>450</v>
      </c>
      <c r="K365" s="60">
        <f>FAOAM!K365/'FAOAM  %PIB  (2)'!K$710*100</f>
        <v>0</v>
      </c>
      <c r="L365" s="60">
        <f>FAOAM!L365/'FAOAM  %PIB  (2)'!L$710*100</f>
        <v>0</v>
      </c>
      <c r="M365" s="60">
        <f>FAOAM!M365/'FAOAM  %PIB  (2)'!M$710*100</f>
        <v>0</v>
      </c>
      <c r="N365" s="93">
        <f>FAOAM!N365/'FAOAM  %PIB  (2)'!N$710*100</f>
        <v>0</v>
      </c>
    </row>
    <row r="366" spans="9:14" ht="18.75" hidden="1">
      <c r="I366" s="38" t="s">
        <v>451</v>
      </c>
      <c r="J366" s="9" t="s">
        <v>450</v>
      </c>
      <c r="K366" s="60">
        <f>FAOAM!K366/'FAOAM  %PIB  (2)'!K$710*100</f>
        <v>0</v>
      </c>
      <c r="L366" s="60">
        <f>FAOAM!L366/'FAOAM  %PIB  (2)'!L$710*100</f>
        <v>0</v>
      </c>
      <c r="M366" s="60">
        <f>FAOAM!M366/'FAOAM  %PIB  (2)'!M$710*100</f>
        <v>0</v>
      </c>
      <c r="N366" s="93">
        <f>FAOAM!N366/'FAOAM  %PIB  (2)'!N$710*100</f>
        <v>0</v>
      </c>
    </row>
    <row r="367" spans="9:14" ht="18.75" hidden="1">
      <c r="I367" s="38" t="s">
        <v>452</v>
      </c>
      <c r="J367" s="9" t="s">
        <v>453</v>
      </c>
      <c r="K367" s="60">
        <f>FAOAM!K367/'FAOAM  %PIB  (2)'!K$710*100</f>
        <v>0</v>
      </c>
      <c r="L367" s="60">
        <f>FAOAM!L367/'FAOAM  %PIB  (2)'!L$710*100</f>
        <v>0</v>
      </c>
      <c r="M367" s="60">
        <f>FAOAM!M367/'FAOAM  %PIB  (2)'!M$710*100</f>
        <v>0</v>
      </c>
      <c r="N367" s="93">
        <f>FAOAM!N367/'FAOAM  %PIB  (2)'!N$710*100</f>
        <v>0</v>
      </c>
    </row>
    <row r="368" spans="9:14" ht="18.75" hidden="1">
      <c r="I368" s="38" t="s">
        <v>454</v>
      </c>
      <c r="J368" s="9" t="s">
        <v>453</v>
      </c>
      <c r="K368" s="60">
        <f>FAOAM!K368/'FAOAM  %PIB  (2)'!K$710*100</f>
        <v>0</v>
      </c>
      <c r="L368" s="60">
        <f>FAOAM!L368/'FAOAM  %PIB  (2)'!L$710*100</f>
        <v>0</v>
      </c>
      <c r="M368" s="60">
        <f>FAOAM!M368/'FAOAM  %PIB  (2)'!M$710*100</f>
        <v>0</v>
      </c>
      <c r="N368" s="93">
        <f>FAOAM!N368/'FAOAM  %PIB  (2)'!N$710*100</f>
        <v>0</v>
      </c>
    </row>
    <row r="369" spans="9:14" ht="18.75" hidden="1">
      <c r="I369" s="38" t="s">
        <v>455</v>
      </c>
      <c r="J369" s="9" t="s">
        <v>456</v>
      </c>
      <c r="K369" s="60">
        <f>FAOAM!K369/'FAOAM  %PIB  (2)'!K$710*100</f>
        <v>0</v>
      </c>
      <c r="L369" s="60">
        <f>FAOAM!L369/'FAOAM  %PIB  (2)'!L$710*100</f>
        <v>0</v>
      </c>
      <c r="M369" s="60">
        <f>FAOAM!M369/'FAOAM  %PIB  (2)'!M$710*100</f>
        <v>0</v>
      </c>
      <c r="N369" s="93">
        <f>FAOAM!N369/'FAOAM  %PIB  (2)'!N$710*100</f>
        <v>0</v>
      </c>
    </row>
    <row r="370" spans="9:14" ht="18.75" hidden="1">
      <c r="I370" s="38" t="s">
        <v>457</v>
      </c>
      <c r="J370" s="9" t="s">
        <v>458</v>
      </c>
      <c r="K370" s="60">
        <f>FAOAM!K370/'FAOAM  %PIB  (2)'!K$710*100</f>
        <v>0</v>
      </c>
      <c r="L370" s="60">
        <f>FAOAM!L370/'FAOAM  %PIB  (2)'!L$710*100</f>
        <v>0</v>
      </c>
      <c r="M370" s="60">
        <f>FAOAM!M370/'FAOAM  %PIB  (2)'!M$710*100</f>
        <v>0</v>
      </c>
      <c r="N370" s="93">
        <f>FAOAM!N370/'FAOAM  %PIB  (2)'!N$710*100</f>
        <v>0</v>
      </c>
    </row>
    <row r="371" spans="9:14" ht="18.75" hidden="1">
      <c r="I371" s="38" t="s">
        <v>459</v>
      </c>
      <c r="J371" s="9" t="s">
        <v>458</v>
      </c>
      <c r="K371" s="60">
        <f>FAOAM!K371/'FAOAM  %PIB  (2)'!K$710*100</f>
        <v>0</v>
      </c>
      <c r="L371" s="60">
        <f>FAOAM!L371/'FAOAM  %PIB  (2)'!L$710*100</f>
        <v>0</v>
      </c>
      <c r="M371" s="60">
        <f>FAOAM!M371/'FAOAM  %PIB  (2)'!M$710*100</f>
        <v>0</v>
      </c>
      <c r="N371" s="93">
        <f>FAOAM!N371/'FAOAM  %PIB  (2)'!N$710*100</f>
        <v>0</v>
      </c>
    </row>
    <row r="372" spans="9:14" ht="18.75" hidden="1">
      <c r="I372" s="38" t="s">
        <v>460</v>
      </c>
      <c r="J372" s="9" t="s">
        <v>461</v>
      </c>
      <c r="K372" s="60">
        <f>FAOAM!K372/'FAOAM  %PIB  (2)'!K$710*100</f>
        <v>0</v>
      </c>
      <c r="L372" s="60">
        <f>FAOAM!L372/'FAOAM  %PIB  (2)'!L$710*100</f>
        <v>0</v>
      </c>
      <c r="M372" s="60">
        <f>FAOAM!M372/'FAOAM  %PIB  (2)'!M$710*100</f>
        <v>0</v>
      </c>
      <c r="N372" s="93">
        <f>FAOAM!N372/'FAOAM  %PIB  (2)'!N$710*100</f>
        <v>0</v>
      </c>
    </row>
    <row r="373" spans="9:14" ht="18.75" hidden="1">
      <c r="I373" s="38" t="s">
        <v>462</v>
      </c>
      <c r="J373" s="9" t="s">
        <v>461</v>
      </c>
      <c r="K373" s="60">
        <f>FAOAM!K373/'FAOAM  %PIB  (2)'!K$710*100</f>
        <v>0</v>
      </c>
      <c r="L373" s="60">
        <f>FAOAM!L373/'FAOAM  %PIB  (2)'!L$710*100</f>
        <v>0</v>
      </c>
      <c r="M373" s="60">
        <f>FAOAM!M373/'FAOAM  %PIB  (2)'!M$710*100</f>
        <v>0</v>
      </c>
      <c r="N373" s="93">
        <f>FAOAM!N373/'FAOAM  %PIB  (2)'!N$710*100</f>
        <v>0</v>
      </c>
    </row>
    <row r="374" spans="9:14" ht="18.75" hidden="1">
      <c r="I374" s="231" t="s">
        <v>12</v>
      </c>
      <c r="J374" s="232" t="s">
        <v>463</v>
      </c>
      <c r="K374" s="60">
        <f>FAOAM!K374/'FAOAM  %PIB  (2)'!K$710*100</f>
        <v>0</v>
      </c>
      <c r="L374" s="60">
        <f>FAOAM!L374/'FAOAM  %PIB  (2)'!L$710*100</f>
        <v>0</v>
      </c>
      <c r="M374" s="60">
        <f>FAOAM!M374/'FAOAM  %PIB  (2)'!M$710*100</f>
        <v>0</v>
      </c>
      <c r="N374" s="93">
        <f>FAOAM!N374/'FAOAM  %PIB  (2)'!N$710*100</f>
        <v>0</v>
      </c>
    </row>
    <row r="375" spans="9:14" ht="18.75" hidden="1">
      <c r="I375" s="38" t="s">
        <v>464</v>
      </c>
      <c r="J375" s="9" t="s">
        <v>465</v>
      </c>
      <c r="K375" s="60">
        <f>FAOAM!K375/'FAOAM  %PIB  (2)'!K$710*100</f>
        <v>0</v>
      </c>
      <c r="L375" s="60">
        <f>FAOAM!L375/'FAOAM  %PIB  (2)'!L$710*100</f>
        <v>0</v>
      </c>
      <c r="M375" s="60">
        <f>FAOAM!M375/'FAOAM  %PIB  (2)'!M$710*100</f>
        <v>0</v>
      </c>
      <c r="N375" s="93">
        <f>FAOAM!N375/'FAOAM  %PIB  (2)'!N$710*100</f>
        <v>0</v>
      </c>
    </row>
    <row r="376" spans="9:14" ht="18.75" hidden="1">
      <c r="I376" s="234" t="s">
        <v>466</v>
      </c>
      <c r="J376" s="235" t="s">
        <v>467</v>
      </c>
      <c r="K376" s="60">
        <f>FAOAM!K376/'FAOAM  %PIB  (2)'!K$710*100</f>
        <v>0</v>
      </c>
      <c r="L376" s="60">
        <f>FAOAM!L376/'FAOAM  %PIB  (2)'!L$710*100</f>
        <v>0</v>
      </c>
      <c r="M376" s="60">
        <f>FAOAM!M376/'FAOAM  %PIB  (2)'!M$710*100</f>
        <v>0</v>
      </c>
      <c r="N376" s="93">
        <f>FAOAM!N376/'FAOAM  %PIB  (2)'!N$710*100</f>
        <v>0</v>
      </c>
    </row>
    <row r="377" spans="9:14" ht="18.75" hidden="1">
      <c r="I377" s="38" t="s">
        <v>468</v>
      </c>
      <c r="J377" s="9" t="s">
        <v>469</v>
      </c>
      <c r="K377" s="60">
        <f>FAOAM!K377/'FAOAM  %PIB  (2)'!K$710*100</f>
        <v>0</v>
      </c>
      <c r="L377" s="60">
        <f>FAOAM!L377/'FAOAM  %PIB  (2)'!L$710*100</f>
        <v>0</v>
      </c>
      <c r="M377" s="60">
        <f>FAOAM!M377/'FAOAM  %PIB  (2)'!M$710*100</f>
        <v>0</v>
      </c>
      <c r="N377" s="93">
        <f>FAOAM!N377/'FAOAM  %PIB  (2)'!N$710*100</f>
        <v>0</v>
      </c>
    </row>
    <row r="378" spans="9:14" ht="18.75" hidden="1">
      <c r="I378" s="38" t="s">
        <v>470</v>
      </c>
      <c r="J378" s="9" t="s">
        <v>471</v>
      </c>
      <c r="K378" s="60">
        <f>FAOAM!K378/'FAOAM  %PIB  (2)'!K$710*100</f>
        <v>0</v>
      </c>
      <c r="L378" s="60">
        <f>FAOAM!L378/'FAOAM  %PIB  (2)'!L$710*100</f>
        <v>0</v>
      </c>
      <c r="M378" s="60">
        <f>FAOAM!M378/'FAOAM  %PIB  (2)'!M$710*100</f>
        <v>0</v>
      </c>
      <c r="N378" s="93">
        <f>FAOAM!N378/'FAOAM  %PIB  (2)'!N$710*100</f>
        <v>0</v>
      </c>
    </row>
    <row r="379" spans="9:14" ht="18.75" hidden="1">
      <c r="I379" s="38" t="s">
        <v>472</v>
      </c>
      <c r="J379" s="9" t="s">
        <v>471</v>
      </c>
      <c r="K379" s="60">
        <f>FAOAM!K379/'FAOAM  %PIB  (2)'!K$710*100</f>
        <v>0</v>
      </c>
      <c r="L379" s="60">
        <f>FAOAM!L379/'FAOAM  %PIB  (2)'!L$710*100</f>
        <v>0</v>
      </c>
      <c r="M379" s="60">
        <f>FAOAM!M379/'FAOAM  %PIB  (2)'!M$710*100</f>
        <v>0</v>
      </c>
      <c r="N379" s="93">
        <f>FAOAM!N379/'FAOAM  %PIB  (2)'!N$710*100</f>
        <v>0</v>
      </c>
    </row>
    <row r="380" spans="9:14" ht="18.75" hidden="1">
      <c r="I380" s="38" t="s">
        <v>473</v>
      </c>
      <c r="J380" s="9" t="s">
        <v>474</v>
      </c>
      <c r="K380" s="60">
        <f>FAOAM!K380/'FAOAM  %PIB  (2)'!K$710*100</f>
        <v>0</v>
      </c>
      <c r="L380" s="60">
        <f>FAOAM!L380/'FAOAM  %PIB  (2)'!L$710*100</f>
        <v>0</v>
      </c>
      <c r="M380" s="60">
        <f>FAOAM!M380/'FAOAM  %PIB  (2)'!M$710*100</f>
        <v>0</v>
      </c>
      <c r="N380" s="93">
        <f>FAOAM!N380/'FAOAM  %PIB  (2)'!N$710*100</f>
        <v>0</v>
      </c>
    </row>
    <row r="381" spans="9:14" ht="18.75" hidden="1">
      <c r="I381" s="38" t="s">
        <v>475</v>
      </c>
      <c r="J381" s="9" t="s">
        <v>474</v>
      </c>
      <c r="K381" s="60">
        <f>FAOAM!K381/'FAOAM  %PIB  (2)'!K$710*100</f>
        <v>0</v>
      </c>
      <c r="L381" s="60">
        <f>FAOAM!L381/'FAOAM  %PIB  (2)'!L$710*100</f>
        <v>0</v>
      </c>
      <c r="M381" s="60">
        <f>FAOAM!M381/'FAOAM  %PIB  (2)'!M$710*100</f>
        <v>0</v>
      </c>
      <c r="N381" s="93">
        <f>FAOAM!N381/'FAOAM  %PIB  (2)'!N$710*100</f>
        <v>0</v>
      </c>
    </row>
    <row r="382" spans="9:14" ht="18.75" hidden="1">
      <c r="I382" s="38" t="s">
        <v>476</v>
      </c>
      <c r="J382" s="9" t="s">
        <v>63</v>
      </c>
      <c r="K382" s="60">
        <f>FAOAM!K382/'FAOAM  %PIB  (2)'!K$710*100</f>
        <v>0</v>
      </c>
      <c r="L382" s="60">
        <f>FAOAM!L382/'FAOAM  %PIB  (2)'!L$710*100</f>
        <v>0</v>
      </c>
      <c r="M382" s="60">
        <f>FAOAM!M382/'FAOAM  %PIB  (2)'!M$710*100</f>
        <v>0</v>
      </c>
      <c r="N382" s="93">
        <f>FAOAM!N382/'FAOAM  %PIB  (2)'!N$710*100</f>
        <v>0</v>
      </c>
    </row>
    <row r="383" spans="9:14" ht="18.75" hidden="1">
      <c r="I383" s="38" t="s">
        <v>477</v>
      </c>
      <c r="J383" s="9" t="s">
        <v>68</v>
      </c>
      <c r="K383" s="60">
        <f>FAOAM!K383/'FAOAM  %PIB  (2)'!K$710*100</f>
        <v>0</v>
      </c>
      <c r="L383" s="60">
        <f>FAOAM!L383/'FAOAM  %PIB  (2)'!L$710*100</f>
        <v>0</v>
      </c>
      <c r="M383" s="60">
        <f>FAOAM!M383/'FAOAM  %PIB  (2)'!M$710*100</f>
        <v>0</v>
      </c>
      <c r="N383" s="93">
        <f>FAOAM!N383/'FAOAM  %PIB  (2)'!N$710*100</f>
        <v>0</v>
      </c>
    </row>
    <row r="384" spans="9:14" ht="18.75" hidden="1">
      <c r="I384" s="38" t="s">
        <v>478</v>
      </c>
      <c r="J384" s="9" t="s">
        <v>68</v>
      </c>
      <c r="K384" s="60">
        <f>FAOAM!K384/'FAOAM  %PIB  (2)'!K$710*100</f>
        <v>0</v>
      </c>
      <c r="L384" s="60">
        <f>FAOAM!L384/'FAOAM  %PIB  (2)'!L$710*100</f>
        <v>0</v>
      </c>
      <c r="M384" s="60">
        <f>FAOAM!M384/'FAOAM  %PIB  (2)'!M$710*100</f>
        <v>0</v>
      </c>
      <c r="N384" s="93">
        <f>FAOAM!N384/'FAOAM  %PIB  (2)'!N$710*100</f>
        <v>0</v>
      </c>
    </row>
    <row r="385" spans="9:14" ht="18.75" hidden="1">
      <c r="I385" s="38" t="s">
        <v>479</v>
      </c>
      <c r="J385" s="9" t="s">
        <v>480</v>
      </c>
      <c r="K385" s="60">
        <f>FAOAM!K385/'FAOAM  %PIB  (2)'!K$710*100</f>
        <v>0</v>
      </c>
      <c r="L385" s="60">
        <f>FAOAM!L385/'FAOAM  %PIB  (2)'!L$710*100</f>
        <v>0</v>
      </c>
      <c r="M385" s="60">
        <f>FAOAM!M385/'FAOAM  %PIB  (2)'!M$710*100</f>
        <v>0</v>
      </c>
      <c r="N385" s="93">
        <f>FAOAM!N385/'FAOAM  %PIB  (2)'!N$710*100</f>
        <v>0</v>
      </c>
    </row>
    <row r="386" spans="9:14" ht="18.75" hidden="1">
      <c r="I386" s="38" t="s">
        <v>481</v>
      </c>
      <c r="J386" s="9" t="s">
        <v>480</v>
      </c>
      <c r="K386" s="60">
        <f>FAOAM!K386/'FAOAM  %PIB  (2)'!K$710*100</f>
        <v>0</v>
      </c>
      <c r="L386" s="60">
        <f>FAOAM!L386/'FAOAM  %PIB  (2)'!L$710*100</f>
        <v>0</v>
      </c>
      <c r="M386" s="60">
        <f>FAOAM!M386/'FAOAM  %PIB  (2)'!M$710*100</f>
        <v>0</v>
      </c>
      <c r="N386" s="93">
        <f>FAOAM!N386/'FAOAM  %PIB  (2)'!N$710*100</f>
        <v>0</v>
      </c>
    </row>
    <row r="387" spans="9:14" ht="30" hidden="1">
      <c r="I387" s="38" t="s">
        <v>482</v>
      </c>
      <c r="J387" s="9" t="s">
        <v>483</v>
      </c>
      <c r="K387" s="60">
        <f>FAOAM!K387/'FAOAM  %PIB  (2)'!K$710*100</f>
        <v>0</v>
      </c>
      <c r="L387" s="60">
        <f>FAOAM!L387/'FAOAM  %PIB  (2)'!L$710*100</f>
        <v>0</v>
      </c>
      <c r="M387" s="60">
        <f>FAOAM!M387/'FAOAM  %PIB  (2)'!M$710*100</f>
        <v>0</v>
      </c>
      <c r="N387" s="93">
        <f>FAOAM!N387/'FAOAM  %PIB  (2)'!N$710*100</f>
        <v>0</v>
      </c>
    </row>
    <row r="388" spans="9:14" ht="45" hidden="1">
      <c r="I388" s="38" t="s">
        <v>484</v>
      </c>
      <c r="J388" s="9" t="s">
        <v>485</v>
      </c>
      <c r="K388" s="60">
        <f>FAOAM!K388/'FAOAM  %PIB  (2)'!K$710*100</f>
        <v>0</v>
      </c>
      <c r="L388" s="60">
        <f>FAOAM!L388/'FAOAM  %PIB  (2)'!L$710*100</f>
        <v>0</v>
      </c>
      <c r="M388" s="60">
        <f>FAOAM!M388/'FAOAM  %PIB  (2)'!M$710*100</f>
        <v>0</v>
      </c>
      <c r="N388" s="93">
        <f>FAOAM!N388/'FAOAM  %PIB  (2)'!N$710*100</f>
        <v>0</v>
      </c>
    </row>
    <row r="389" spans="9:14" ht="45" hidden="1">
      <c r="I389" s="38" t="s">
        <v>486</v>
      </c>
      <c r="J389" s="9" t="s">
        <v>485</v>
      </c>
      <c r="K389" s="60">
        <f>FAOAM!K389/'FAOAM  %PIB  (2)'!K$710*100</f>
        <v>0</v>
      </c>
      <c r="L389" s="60">
        <f>FAOAM!L389/'FAOAM  %PIB  (2)'!L$710*100</f>
        <v>0</v>
      </c>
      <c r="M389" s="60">
        <f>FAOAM!M389/'FAOAM  %PIB  (2)'!M$710*100</f>
        <v>0</v>
      </c>
      <c r="N389" s="93">
        <f>FAOAM!N389/'FAOAM  %PIB  (2)'!N$710*100</f>
        <v>0</v>
      </c>
    </row>
    <row r="390" spans="9:14" ht="45" hidden="1">
      <c r="I390" s="38" t="s">
        <v>487</v>
      </c>
      <c r="J390" s="9" t="s">
        <v>488</v>
      </c>
      <c r="K390" s="60">
        <f>FAOAM!K390/'FAOAM  %PIB  (2)'!K$710*100</f>
        <v>0</v>
      </c>
      <c r="L390" s="60">
        <f>FAOAM!L390/'FAOAM  %PIB  (2)'!L$710*100</f>
        <v>0</v>
      </c>
      <c r="M390" s="60">
        <f>FAOAM!M390/'FAOAM  %PIB  (2)'!M$710*100</f>
        <v>0</v>
      </c>
      <c r="N390" s="93">
        <f>FAOAM!N390/'FAOAM  %PIB  (2)'!N$710*100</f>
        <v>0</v>
      </c>
    </row>
    <row r="391" spans="9:14" ht="45" hidden="1">
      <c r="I391" s="38" t="s">
        <v>489</v>
      </c>
      <c r="J391" s="9" t="s">
        <v>488</v>
      </c>
      <c r="K391" s="60">
        <f>FAOAM!K391/'FAOAM  %PIB  (2)'!K$710*100</f>
        <v>0</v>
      </c>
      <c r="L391" s="60">
        <f>FAOAM!L391/'FAOAM  %PIB  (2)'!L$710*100</f>
        <v>0</v>
      </c>
      <c r="M391" s="60">
        <f>FAOAM!M391/'FAOAM  %PIB  (2)'!M$710*100</f>
        <v>0</v>
      </c>
      <c r="N391" s="93">
        <f>FAOAM!N391/'FAOAM  %PIB  (2)'!N$710*100</f>
        <v>0</v>
      </c>
    </row>
    <row r="392" spans="9:14" ht="18.75" hidden="1">
      <c r="I392" s="38" t="s">
        <v>490</v>
      </c>
      <c r="J392" s="9" t="s">
        <v>491</v>
      </c>
      <c r="K392" s="60">
        <f>FAOAM!K392/'FAOAM  %PIB  (2)'!K$710*100</f>
        <v>0</v>
      </c>
      <c r="L392" s="60">
        <f>FAOAM!L392/'FAOAM  %PIB  (2)'!L$710*100</f>
        <v>0</v>
      </c>
      <c r="M392" s="60">
        <f>FAOAM!M392/'FAOAM  %PIB  (2)'!M$710*100</f>
        <v>0</v>
      </c>
      <c r="N392" s="93">
        <f>FAOAM!N392/'FAOAM  %PIB  (2)'!N$710*100</f>
        <v>0</v>
      </c>
    </row>
    <row r="393" spans="9:14" ht="18.75" hidden="1">
      <c r="I393" s="38" t="s">
        <v>492</v>
      </c>
      <c r="J393" s="9" t="s">
        <v>493</v>
      </c>
      <c r="K393" s="60">
        <f>FAOAM!K393/'FAOAM  %PIB  (2)'!K$710*100</f>
        <v>0</v>
      </c>
      <c r="L393" s="60">
        <f>FAOAM!L393/'FAOAM  %PIB  (2)'!L$710*100</f>
        <v>0</v>
      </c>
      <c r="M393" s="60">
        <f>FAOAM!M393/'FAOAM  %PIB  (2)'!M$710*100</f>
        <v>0</v>
      </c>
      <c r="N393" s="93">
        <f>FAOAM!N393/'FAOAM  %PIB  (2)'!N$710*100</f>
        <v>0</v>
      </c>
    </row>
    <row r="394" spans="9:14" ht="18.75" hidden="1">
      <c r="I394" s="38" t="s">
        <v>494</v>
      </c>
      <c r="J394" s="9" t="s">
        <v>493</v>
      </c>
      <c r="K394" s="60">
        <f>FAOAM!K394/'FAOAM  %PIB  (2)'!K$710*100</f>
        <v>0</v>
      </c>
      <c r="L394" s="60">
        <f>FAOAM!L394/'FAOAM  %PIB  (2)'!L$710*100</f>
        <v>0</v>
      </c>
      <c r="M394" s="60">
        <f>FAOAM!M394/'FAOAM  %PIB  (2)'!M$710*100</f>
        <v>0</v>
      </c>
      <c r="N394" s="93">
        <f>FAOAM!N394/'FAOAM  %PIB  (2)'!N$710*100</f>
        <v>0</v>
      </c>
    </row>
    <row r="395" spans="9:14" ht="30" hidden="1">
      <c r="I395" s="38" t="s">
        <v>495</v>
      </c>
      <c r="J395" s="9" t="s">
        <v>496</v>
      </c>
      <c r="K395" s="60">
        <f>FAOAM!K395/'FAOAM  %PIB  (2)'!K$710*100</f>
        <v>0</v>
      </c>
      <c r="L395" s="60">
        <f>FAOAM!L395/'FAOAM  %PIB  (2)'!L$710*100</f>
        <v>0</v>
      </c>
      <c r="M395" s="60">
        <f>FAOAM!M395/'FAOAM  %PIB  (2)'!M$710*100</f>
        <v>0</v>
      </c>
      <c r="N395" s="93">
        <f>FAOAM!N395/'FAOAM  %PIB  (2)'!N$710*100</f>
        <v>0</v>
      </c>
    </row>
    <row r="396" spans="9:14" ht="30" hidden="1">
      <c r="I396" s="38" t="s">
        <v>497</v>
      </c>
      <c r="J396" s="9" t="s">
        <v>496</v>
      </c>
      <c r="K396" s="60">
        <f>FAOAM!K396/'FAOAM  %PIB  (2)'!K$710*100</f>
        <v>0</v>
      </c>
      <c r="L396" s="60">
        <f>FAOAM!L396/'FAOAM  %PIB  (2)'!L$710*100</f>
        <v>0</v>
      </c>
      <c r="M396" s="60">
        <f>FAOAM!M396/'FAOAM  %PIB  (2)'!M$710*100</f>
        <v>0</v>
      </c>
      <c r="N396" s="93">
        <f>FAOAM!N396/'FAOAM  %PIB  (2)'!N$710*100</f>
        <v>0</v>
      </c>
    </row>
    <row r="397" spans="9:14" ht="18.75" hidden="1">
      <c r="I397" s="38" t="s">
        <v>498</v>
      </c>
      <c r="J397" s="9" t="s">
        <v>499</v>
      </c>
      <c r="K397" s="60">
        <f>FAOAM!K397/'FAOAM  %PIB  (2)'!K$710*100</f>
        <v>0</v>
      </c>
      <c r="L397" s="60">
        <f>FAOAM!L397/'FAOAM  %PIB  (2)'!L$710*100</f>
        <v>0</v>
      </c>
      <c r="M397" s="60">
        <f>FAOAM!M397/'FAOAM  %PIB  (2)'!M$710*100</f>
        <v>0</v>
      </c>
      <c r="N397" s="93">
        <f>FAOAM!N397/'FAOAM  %PIB  (2)'!N$710*100</f>
        <v>0</v>
      </c>
    </row>
    <row r="398" spans="9:14" ht="18.75" hidden="1">
      <c r="I398" s="224" t="s">
        <v>500</v>
      </c>
      <c r="J398" s="9" t="s">
        <v>501</v>
      </c>
      <c r="K398" s="60">
        <f>FAOAM!K398/'FAOAM  %PIB  (2)'!K$710*100</f>
        <v>0</v>
      </c>
      <c r="L398" s="60">
        <f>FAOAM!L398/'FAOAM  %PIB  (2)'!L$710*100</f>
        <v>0</v>
      </c>
      <c r="M398" s="60">
        <f>FAOAM!M398/'FAOAM  %PIB  (2)'!M$710*100</f>
        <v>0</v>
      </c>
      <c r="N398" s="93">
        <f>FAOAM!N398/'FAOAM  %PIB  (2)'!N$710*100</f>
        <v>0</v>
      </c>
    </row>
    <row r="399" spans="9:14" ht="18.75" hidden="1">
      <c r="I399" s="344" t="s">
        <v>502</v>
      </c>
      <c r="J399" s="345" t="s">
        <v>501</v>
      </c>
      <c r="K399" s="60">
        <f>FAOAM!K399/'FAOAM  %PIB  (2)'!K$710*100</f>
        <v>0</v>
      </c>
      <c r="L399" s="60">
        <f>FAOAM!L399/'FAOAM  %PIB  (2)'!L$710*100</f>
        <v>0</v>
      </c>
      <c r="M399" s="60">
        <f>FAOAM!M399/'FAOAM  %PIB  (2)'!M$710*100</f>
        <v>0</v>
      </c>
      <c r="N399" s="93">
        <f>FAOAM!N399/'FAOAM  %PIB  (2)'!N$710*100</f>
        <v>0</v>
      </c>
    </row>
    <row r="400" spans="9:14" ht="18.75" hidden="1">
      <c r="I400" s="224" t="s">
        <v>503</v>
      </c>
      <c r="J400" s="9" t="s">
        <v>504</v>
      </c>
      <c r="K400" s="60">
        <f>FAOAM!K400/'FAOAM  %PIB  (2)'!K$710*100</f>
        <v>0</v>
      </c>
      <c r="L400" s="60">
        <f>FAOAM!L400/'FAOAM  %PIB  (2)'!L$710*100</f>
        <v>0</v>
      </c>
      <c r="M400" s="60">
        <f>FAOAM!M400/'FAOAM  %PIB  (2)'!M$710*100</f>
        <v>0</v>
      </c>
      <c r="N400" s="93">
        <f>FAOAM!N400/'FAOAM  %PIB  (2)'!N$710*100</f>
        <v>0</v>
      </c>
    </row>
    <row r="401" spans="9:14" ht="18.75" hidden="1">
      <c r="I401" s="344" t="s">
        <v>505</v>
      </c>
      <c r="J401" s="345" t="s">
        <v>504</v>
      </c>
      <c r="K401" s="60">
        <f>FAOAM!K401/'FAOAM  %PIB  (2)'!K$710*100</f>
        <v>0</v>
      </c>
      <c r="L401" s="60">
        <f>FAOAM!L401/'FAOAM  %PIB  (2)'!L$710*100</f>
        <v>0</v>
      </c>
      <c r="M401" s="60">
        <f>FAOAM!M401/'FAOAM  %PIB  (2)'!M$710*100</f>
        <v>0</v>
      </c>
      <c r="N401" s="93">
        <f>FAOAM!N401/'FAOAM  %PIB  (2)'!N$710*100</f>
        <v>0</v>
      </c>
    </row>
    <row r="402" spans="9:14" ht="18.75" hidden="1">
      <c r="I402" s="224" t="s">
        <v>506</v>
      </c>
      <c r="J402" s="9" t="s">
        <v>71</v>
      </c>
      <c r="K402" s="60">
        <f>FAOAM!K402/'FAOAM  %PIB  (2)'!K$710*100</f>
        <v>0</v>
      </c>
      <c r="L402" s="60">
        <f>FAOAM!L402/'FAOAM  %PIB  (2)'!L$710*100</f>
        <v>0</v>
      </c>
      <c r="M402" s="60">
        <f>FAOAM!M402/'FAOAM  %PIB  (2)'!M$710*100</f>
        <v>0</v>
      </c>
      <c r="N402" s="93">
        <f>FAOAM!N402/'FAOAM  %PIB  (2)'!N$710*100</f>
        <v>0</v>
      </c>
    </row>
    <row r="403" spans="9:14" ht="18.75" hidden="1">
      <c r="I403" s="224" t="s">
        <v>507</v>
      </c>
      <c r="J403" s="9" t="s">
        <v>71</v>
      </c>
      <c r="K403" s="60">
        <f>FAOAM!K403/'FAOAM  %PIB  (2)'!K$710*100</f>
        <v>0</v>
      </c>
      <c r="L403" s="60">
        <f>FAOAM!L403/'FAOAM  %PIB  (2)'!L$710*100</f>
        <v>0</v>
      </c>
      <c r="M403" s="60">
        <f>FAOAM!M403/'FAOAM  %PIB  (2)'!M$710*100</f>
        <v>0</v>
      </c>
      <c r="N403" s="93">
        <f>FAOAM!N403/'FAOAM  %PIB  (2)'!N$710*100</f>
        <v>0</v>
      </c>
    </row>
    <row r="404" spans="9:14" ht="30" hidden="1">
      <c r="I404" s="224" t="s">
        <v>508</v>
      </c>
      <c r="J404" s="9" t="s">
        <v>509</v>
      </c>
      <c r="K404" s="60">
        <f>FAOAM!K404/'FAOAM  %PIB  (2)'!K$710*100</f>
        <v>0</v>
      </c>
      <c r="L404" s="60">
        <f>FAOAM!L404/'FAOAM  %PIB  (2)'!L$710*100</f>
        <v>0</v>
      </c>
      <c r="M404" s="60">
        <f>FAOAM!M404/'FAOAM  %PIB  (2)'!M$710*100</f>
        <v>0</v>
      </c>
      <c r="N404" s="93">
        <f>FAOAM!N404/'FAOAM  %PIB  (2)'!N$710*100</f>
        <v>0</v>
      </c>
    </row>
    <row r="405" spans="9:14" ht="30" hidden="1">
      <c r="I405" s="224" t="s">
        <v>510</v>
      </c>
      <c r="J405" s="9" t="s">
        <v>509</v>
      </c>
      <c r="K405" s="60">
        <f>FAOAM!K405/'FAOAM  %PIB  (2)'!K$710*100</f>
        <v>0</v>
      </c>
      <c r="L405" s="60">
        <f>FAOAM!L405/'FAOAM  %PIB  (2)'!L$710*100</f>
        <v>0</v>
      </c>
      <c r="M405" s="60">
        <f>FAOAM!M405/'FAOAM  %PIB  (2)'!M$710*100</f>
        <v>0</v>
      </c>
      <c r="N405" s="93">
        <f>FAOAM!N405/'FAOAM  %PIB  (2)'!N$710*100</f>
        <v>0</v>
      </c>
    </row>
    <row r="406" spans="9:14" ht="18.75" hidden="1">
      <c r="I406" s="224" t="s">
        <v>511</v>
      </c>
      <c r="J406" s="9" t="s">
        <v>512</v>
      </c>
      <c r="K406" s="60">
        <f>FAOAM!K406/'FAOAM  %PIB  (2)'!K$710*100</f>
        <v>0</v>
      </c>
      <c r="L406" s="60">
        <f>FAOAM!L406/'FAOAM  %PIB  (2)'!L$710*100</f>
        <v>0</v>
      </c>
      <c r="M406" s="60">
        <f>FAOAM!M406/'FAOAM  %PIB  (2)'!M$710*100</f>
        <v>0</v>
      </c>
      <c r="N406" s="93">
        <f>FAOAM!N406/'FAOAM  %PIB  (2)'!N$710*100</f>
        <v>0</v>
      </c>
    </row>
    <row r="407" spans="9:14" ht="18.75" hidden="1">
      <c r="I407" s="346">
        <v>5181</v>
      </c>
      <c r="J407" s="347" t="s">
        <v>512</v>
      </c>
      <c r="K407" s="60">
        <f>FAOAM!K407/'FAOAM  %PIB  (2)'!K$710*100</f>
        <v>0</v>
      </c>
      <c r="L407" s="60">
        <f>FAOAM!L407/'FAOAM  %PIB  (2)'!L$710*100</f>
        <v>0</v>
      </c>
      <c r="M407" s="60">
        <f>FAOAM!M407/'FAOAM  %PIB  (2)'!M$710*100</f>
        <v>0</v>
      </c>
      <c r="N407" s="93">
        <f>FAOAM!N407/'FAOAM  %PIB  (2)'!N$710*100</f>
        <v>0</v>
      </c>
    </row>
    <row r="408" spans="9:14" ht="18.75" hidden="1">
      <c r="I408" s="346"/>
      <c r="J408" s="347" t="s">
        <v>512</v>
      </c>
      <c r="K408" s="60">
        <f>FAOAM!K408/'FAOAM  %PIB  (2)'!K$710*100</f>
        <v>0</v>
      </c>
      <c r="L408" s="60">
        <f>FAOAM!L408/'FAOAM  %PIB  (2)'!L$710*100</f>
        <v>0</v>
      </c>
      <c r="M408" s="60">
        <f>FAOAM!M408/'FAOAM  %PIB  (2)'!M$710*100</f>
        <v>0</v>
      </c>
      <c r="N408" s="93">
        <f>FAOAM!N408/'FAOAM  %PIB  (2)'!N$710*100</f>
        <v>0</v>
      </c>
    </row>
    <row r="409" spans="9:14" ht="18.75" hidden="1">
      <c r="I409" s="346"/>
      <c r="J409" s="347" t="s">
        <v>513</v>
      </c>
      <c r="K409" s="60">
        <f>FAOAM!K409/'FAOAM  %PIB  (2)'!K$710*100</f>
        <v>0</v>
      </c>
      <c r="L409" s="60">
        <f>FAOAM!L409/'FAOAM  %PIB  (2)'!L$710*100</f>
        <v>0</v>
      </c>
      <c r="M409" s="60">
        <f>FAOAM!M409/'FAOAM  %PIB  (2)'!M$710*100</f>
        <v>0</v>
      </c>
      <c r="N409" s="93">
        <f>FAOAM!N409/'FAOAM  %PIB  (2)'!N$710*100</f>
        <v>0</v>
      </c>
    </row>
    <row r="410" spans="9:14" ht="18.75" hidden="1">
      <c r="I410" s="346"/>
      <c r="J410" s="347" t="s">
        <v>514</v>
      </c>
      <c r="K410" s="60">
        <f>FAOAM!K410/'FAOAM  %PIB  (2)'!K$710*100</f>
        <v>0</v>
      </c>
      <c r="L410" s="60">
        <f>FAOAM!L410/'FAOAM  %PIB  (2)'!L$710*100</f>
        <v>0</v>
      </c>
      <c r="M410" s="60">
        <f>FAOAM!M410/'FAOAM  %PIB  (2)'!M$710*100</f>
        <v>0</v>
      </c>
      <c r="N410" s="93">
        <f>FAOAM!N410/'FAOAM  %PIB  (2)'!N$710*100</f>
        <v>0</v>
      </c>
    </row>
    <row r="411" spans="9:14" ht="18.75" hidden="1">
      <c r="I411" s="346"/>
      <c r="J411" s="347" t="s">
        <v>514</v>
      </c>
      <c r="K411" s="60">
        <f>FAOAM!K411/'FAOAM  %PIB  (2)'!K$710*100</f>
        <v>0</v>
      </c>
      <c r="L411" s="60">
        <f>FAOAM!L411/'FAOAM  %PIB  (2)'!L$710*100</f>
        <v>0</v>
      </c>
      <c r="M411" s="60">
        <f>FAOAM!M411/'FAOAM  %PIB  (2)'!M$710*100</f>
        <v>0</v>
      </c>
      <c r="N411" s="93">
        <f>FAOAM!N411/'FAOAM  %PIB  (2)'!N$710*100</f>
        <v>0</v>
      </c>
    </row>
    <row r="412" spans="9:14" ht="18.75" hidden="1">
      <c r="I412" s="346"/>
      <c r="J412" s="347" t="s">
        <v>515</v>
      </c>
      <c r="K412" s="60">
        <f>FAOAM!K412/'FAOAM  %PIB  (2)'!K$710*100</f>
        <v>0</v>
      </c>
      <c r="L412" s="60">
        <f>FAOAM!L412/'FAOAM  %PIB  (2)'!L$710*100</f>
        <v>0</v>
      </c>
      <c r="M412" s="60">
        <f>FAOAM!M412/'FAOAM  %PIB  (2)'!M$710*100</f>
        <v>0</v>
      </c>
      <c r="N412" s="93">
        <f>FAOAM!N412/'FAOAM  %PIB  (2)'!N$710*100</f>
        <v>0</v>
      </c>
    </row>
    <row r="413" spans="9:14" ht="18.75" hidden="1">
      <c r="I413" s="346"/>
      <c r="J413" s="347" t="s">
        <v>515</v>
      </c>
      <c r="K413" s="60">
        <f>FAOAM!K413/'FAOAM  %PIB  (2)'!K$710*100</f>
        <v>0</v>
      </c>
      <c r="L413" s="60">
        <f>FAOAM!L413/'FAOAM  %PIB  (2)'!L$710*100</f>
        <v>0</v>
      </c>
      <c r="M413" s="60">
        <f>FAOAM!M413/'FAOAM  %PIB  (2)'!M$710*100</f>
        <v>0</v>
      </c>
      <c r="N413" s="93">
        <f>FAOAM!N413/'FAOAM  %PIB  (2)'!N$710*100</f>
        <v>0</v>
      </c>
    </row>
    <row r="414" spans="9:14" ht="18.75" hidden="1">
      <c r="I414" s="346"/>
      <c r="J414" s="347" t="s">
        <v>516</v>
      </c>
      <c r="K414" s="60">
        <f>FAOAM!K414/'FAOAM  %PIB  (2)'!K$710*100</f>
        <v>0</v>
      </c>
      <c r="L414" s="60">
        <f>FAOAM!L414/'FAOAM  %PIB  (2)'!L$710*100</f>
        <v>0</v>
      </c>
      <c r="M414" s="60">
        <f>FAOAM!M414/'FAOAM  %PIB  (2)'!M$710*100</f>
        <v>0</v>
      </c>
      <c r="N414" s="93">
        <f>FAOAM!N414/'FAOAM  %PIB  (2)'!N$710*100</f>
        <v>0</v>
      </c>
    </row>
    <row r="415" spans="9:14" ht="18.75" hidden="1">
      <c r="I415" s="346"/>
      <c r="J415" s="347" t="s">
        <v>516</v>
      </c>
      <c r="K415" s="60">
        <f>FAOAM!K415/'FAOAM  %PIB  (2)'!K$710*100</f>
        <v>0</v>
      </c>
      <c r="L415" s="60">
        <f>FAOAM!L415/'FAOAM  %PIB  (2)'!L$710*100</f>
        <v>0</v>
      </c>
      <c r="M415" s="60">
        <f>FAOAM!M415/'FAOAM  %PIB  (2)'!M$710*100</f>
        <v>0</v>
      </c>
      <c r="N415" s="93">
        <f>FAOAM!N415/'FAOAM  %PIB  (2)'!N$710*100</f>
        <v>0</v>
      </c>
    </row>
    <row r="416" spans="9:14" ht="30" hidden="1">
      <c r="I416" s="346"/>
      <c r="J416" s="347" t="s">
        <v>517</v>
      </c>
      <c r="K416" s="60">
        <f>FAOAM!K416/'FAOAM  %PIB  (2)'!K$710*100</f>
        <v>0</v>
      </c>
      <c r="L416" s="60">
        <f>FAOAM!L416/'FAOAM  %PIB  (2)'!L$710*100</f>
        <v>0</v>
      </c>
      <c r="M416" s="60">
        <f>FAOAM!M416/'FAOAM  %PIB  (2)'!M$710*100</f>
        <v>0</v>
      </c>
      <c r="N416" s="93">
        <f>FAOAM!N416/'FAOAM  %PIB  (2)'!N$710*100</f>
        <v>0</v>
      </c>
    </row>
    <row r="417" spans="9:14" ht="30" hidden="1">
      <c r="I417" s="346"/>
      <c r="J417" s="347" t="s">
        <v>517</v>
      </c>
      <c r="K417" s="60">
        <f>FAOAM!K417/'FAOAM  %PIB  (2)'!K$710*100</f>
        <v>0</v>
      </c>
      <c r="L417" s="60">
        <f>FAOAM!L417/'FAOAM  %PIB  (2)'!L$710*100</f>
        <v>0</v>
      </c>
      <c r="M417" s="60">
        <f>FAOAM!M417/'FAOAM  %PIB  (2)'!M$710*100</f>
        <v>0</v>
      </c>
      <c r="N417" s="93">
        <f>FAOAM!N417/'FAOAM  %PIB  (2)'!N$710*100</f>
        <v>0</v>
      </c>
    </row>
    <row r="418" spans="9:14" ht="18.75" hidden="1">
      <c r="I418" s="224" t="s">
        <v>518</v>
      </c>
      <c r="J418" s="9" t="s">
        <v>519</v>
      </c>
      <c r="K418" s="60">
        <f>FAOAM!K418/'FAOAM  %PIB  (2)'!K$710*100</f>
        <v>0</v>
      </c>
      <c r="L418" s="60">
        <f>FAOAM!L418/'FAOAM  %PIB  (2)'!L$710*100</f>
        <v>0</v>
      </c>
      <c r="M418" s="60">
        <f>FAOAM!M418/'FAOAM  %PIB  (2)'!M$710*100</f>
        <v>0</v>
      </c>
      <c r="N418" s="93">
        <f>FAOAM!N418/'FAOAM  %PIB  (2)'!N$710*100</f>
        <v>0</v>
      </c>
    </row>
    <row r="419" spans="9:14" ht="18.75" hidden="1">
      <c r="I419" s="224" t="s">
        <v>520</v>
      </c>
      <c r="J419" s="9" t="s">
        <v>519</v>
      </c>
      <c r="K419" s="60">
        <f>FAOAM!K419/'FAOAM  %PIB  (2)'!K$710*100</f>
        <v>0</v>
      </c>
      <c r="L419" s="60">
        <f>FAOAM!L419/'FAOAM  %PIB  (2)'!L$710*100</f>
        <v>0</v>
      </c>
      <c r="M419" s="60">
        <f>FAOAM!M419/'FAOAM  %PIB  (2)'!M$710*100</f>
        <v>0</v>
      </c>
      <c r="N419" s="93">
        <f>FAOAM!N419/'FAOAM  %PIB  (2)'!N$710*100</f>
        <v>0</v>
      </c>
    </row>
    <row r="420" spans="9:14" ht="18.75" hidden="1">
      <c r="I420" s="224" t="s">
        <v>521</v>
      </c>
      <c r="J420" s="9" t="s">
        <v>519</v>
      </c>
      <c r="K420" s="60">
        <f>FAOAM!K420/'FAOAM  %PIB  (2)'!K$710*100</f>
        <v>0</v>
      </c>
      <c r="L420" s="60">
        <f>FAOAM!L420/'FAOAM  %PIB  (2)'!L$710*100</f>
        <v>0</v>
      </c>
      <c r="M420" s="60">
        <f>FAOAM!M420/'FAOAM  %PIB  (2)'!M$710*100</f>
        <v>0</v>
      </c>
      <c r="N420" s="93">
        <f>FAOAM!N420/'FAOAM  %PIB  (2)'!N$710*100</f>
        <v>0</v>
      </c>
    </row>
    <row r="421" spans="9:14" ht="18.75" hidden="1">
      <c r="I421" s="224" t="s">
        <v>522</v>
      </c>
      <c r="J421" s="9" t="s">
        <v>523</v>
      </c>
      <c r="K421" s="60">
        <f>FAOAM!K421/'FAOAM  %PIB  (2)'!K$710*100</f>
        <v>0</v>
      </c>
      <c r="L421" s="60">
        <f>FAOAM!L421/'FAOAM  %PIB  (2)'!L$710*100</f>
        <v>0</v>
      </c>
      <c r="M421" s="60">
        <f>FAOAM!M421/'FAOAM  %PIB  (2)'!M$710*100</f>
        <v>0</v>
      </c>
      <c r="N421" s="93">
        <f>FAOAM!N421/'FAOAM  %PIB  (2)'!N$710*100</f>
        <v>0</v>
      </c>
    </row>
    <row r="422" spans="9:14" ht="18.75" hidden="1">
      <c r="I422" s="224" t="s">
        <v>524</v>
      </c>
      <c r="J422" s="9" t="s">
        <v>523</v>
      </c>
      <c r="K422" s="60">
        <f>FAOAM!K422/'FAOAM  %PIB  (2)'!K$710*100</f>
        <v>0</v>
      </c>
      <c r="L422" s="60">
        <f>FAOAM!L422/'FAOAM  %PIB  (2)'!L$710*100</f>
        <v>0</v>
      </c>
      <c r="M422" s="60">
        <f>FAOAM!M422/'FAOAM  %PIB  (2)'!M$710*100</f>
        <v>0</v>
      </c>
      <c r="N422" s="93">
        <f>FAOAM!N422/'FAOAM  %PIB  (2)'!N$710*100</f>
        <v>0</v>
      </c>
    </row>
    <row r="423" spans="9:14" ht="18.75" hidden="1">
      <c r="I423" s="224" t="s">
        <v>525</v>
      </c>
      <c r="J423" s="9" t="s">
        <v>523</v>
      </c>
      <c r="K423" s="60">
        <f>FAOAM!K423/'FAOAM  %PIB  (2)'!K$710*100</f>
        <v>0</v>
      </c>
      <c r="L423" s="60">
        <f>FAOAM!L423/'FAOAM  %PIB  (2)'!L$710*100</f>
        <v>0</v>
      </c>
      <c r="M423" s="60">
        <f>FAOAM!M423/'FAOAM  %PIB  (2)'!M$710*100</f>
        <v>0</v>
      </c>
      <c r="N423" s="93">
        <f>FAOAM!N423/'FAOAM  %PIB  (2)'!N$710*100</f>
        <v>0</v>
      </c>
    </row>
    <row r="424" spans="9:14" ht="18.75" hidden="1">
      <c r="I424" s="224"/>
      <c r="J424" s="9" t="s">
        <v>526</v>
      </c>
      <c r="K424" s="60">
        <f>FAOAM!K424/'FAOAM  %PIB  (2)'!K$710*100</f>
        <v>0</v>
      </c>
      <c r="L424" s="60">
        <f>FAOAM!L424/'FAOAM  %PIB  (2)'!L$710*100</f>
        <v>0</v>
      </c>
      <c r="M424" s="60">
        <f>FAOAM!M424/'FAOAM  %PIB  (2)'!M$710*100</f>
        <v>0</v>
      </c>
      <c r="N424" s="93">
        <f>FAOAM!N424/'FAOAM  %PIB  (2)'!N$710*100</f>
        <v>0</v>
      </c>
    </row>
    <row r="425" spans="9:14" ht="18.75" hidden="1">
      <c r="I425" s="224"/>
      <c r="J425" s="9" t="s">
        <v>527</v>
      </c>
      <c r="K425" s="60">
        <f>FAOAM!K425/'FAOAM  %PIB  (2)'!K$710*100</f>
        <v>0</v>
      </c>
      <c r="L425" s="60">
        <f>FAOAM!L425/'FAOAM  %PIB  (2)'!L$710*100</f>
        <v>0</v>
      </c>
      <c r="M425" s="60">
        <f>FAOAM!M425/'FAOAM  %PIB  (2)'!M$710*100</f>
        <v>0</v>
      </c>
      <c r="N425" s="93">
        <f>FAOAM!N425/'FAOAM  %PIB  (2)'!N$710*100</f>
        <v>0</v>
      </c>
    </row>
    <row r="426" spans="9:14" ht="18.75" hidden="1">
      <c r="I426" s="224"/>
      <c r="J426" s="9" t="s">
        <v>527</v>
      </c>
      <c r="K426" s="60">
        <f>FAOAM!K426/'FAOAM  %PIB  (2)'!K$710*100</f>
        <v>0</v>
      </c>
      <c r="L426" s="60">
        <f>FAOAM!L426/'FAOAM  %PIB  (2)'!L$710*100</f>
        <v>0</v>
      </c>
      <c r="M426" s="60">
        <f>FAOAM!M426/'FAOAM  %PIB  (2)'!M$710*100</f>
        <v>0</v>
      </c>
      <c r="N426" s="93">
        <f>FAOAM!N426/'FAOAM  %PIB  (2)'!N$710*100</f>
        <v>0</v>
      </c>
    </row>
    <row r="427" spans="9:14" ht="18.75" hidden="1">
      <c r="I427" s="224"/>
      <c r="J427" s="9" t="s">
        <v>528</v>
      </c>
      <c r="K427" s="60">
        <f>FAOAM!K427/'FAOAM  %PIB  (2)'!K$710*100</f>
        <v>0</v>
      </c>
      <c r="L427" s="60">
        <f>FAOAM!L427/'FAOAM  %PIB  (2)'!L$710*100</f>
        <v>0</v>
      </c>
      <c r="M427" s="60">
        <f>FAOAM!M427/'FAOAM  %PIB  (2)'!M$710*100</f>
        <v>0</v>
      </c>
      <c r="N427" s="93">
        <f>FAOAM!N427/'FAOAM  %PIB  (2)'!N$710*100</f>
        <v>0</v>
      </c>
    </row>
    <row r="428" spans="9:14" ht="18.75" hidden="1">
      <c r="I428" s="224"/>
      <c r="J428" s="9" t="s">
        <v>528</v>
      </c>
      <c r="K428" s="60">
        <f>FAOAM!K428/'FAOAM  %PIB  (2)'!K$710*100</f>
        <v>0</v>
      </c>
      <c r="L428" s="60">
        <f>FAOAM!L428/'FAOAM  %PIB  (2)'!L$710*100</f>
        <v>0</v>
      </c>
      <c r="M428" s="60">
        <f>FAOAM!M428/'FAOAM  %PIB  (2)'!M$710*100</f>
        <v>0</v>
      </c>
      <c r="N428" s="93">
        <f>FAOAM!N428/'FAOAM  %PIB  (2)'!N$710*100</f>
        <v>0</v>
      </c>
    </row>
    <row r="429" spans="9:14" ht="18.75" hidden="1">
      <c r="I429" s="344"/>
      <c r="J429" s="345" t="s">
        <v>529</v>
      </c>
      <c r="K429" s="60">
        <f>FAOAM!K429/'FAOAM  %PIB  (2)'!K$710*100</f>
        <v>0</v>
      </c>
      <c r="L429" s="60">
        <f>FAOAM!L429/'FAOAM  %PIB  (2)'!L$710*100</f>
        <v>0</v>
      </c>
      <c r="M429" s="60">
        <f>FAOAM!M429/'FAOAM  %PIB  (2)'!M$710*100</f>
        <v>0</v>
      </c>
      <c r="N429" s="93">
        <f>FAOAM!N429/'FAOAM  %PIB  (2)'!N$710*100</f>
        <v>0</v>
      </c>
    </row>
    <row r="430" spans="9:14" ht="18.75" hidden="1">
      <c r="I430" s="344"/>
      <c r="J430" s="345" t="s">
        <v>529</v>
      </c>
      <c r="K430" s="60">
        <f>FAOAM!K430/'FAOAM  %PIB  (2)'!K$710*100</f>
        <v>0</v>
      </c>
      <c r="L430" s="60">
        <f>FAOAM!L430/'FAOAM  %PIB  (2)'!L$710*100</f>
        <v>0</v>
      </c>
      <c r="M430" s="60">
        <f>FAOAM!M430/'FAOAM  %PIB  (2)'!M$710*100</f>
        <v>0</v>
      </c>
      <c r="N430" s="93">
        <f>FAOAM!N430/'FAOAM  %PIB  (2)'!N$710*100</f>
        <v>0</v>
      </c>
    </row>
    <row r="431" spans="9:14" ht="18.75" hidden="1">
      <c r="I431" s="224"/>
      <c r="J431" s="9" t="s">
        <v>530</v>
      </c>
      <c r="K431" s="60">
        <f>FAOAM!K431/'FAOAM  %PIB  (2)'!K$710*100</f>
        <v>0</v>
      </c>
      <c r="L431" s="60">
        <f>FAOAM!L431/'FAOAM  %PIB  (2)'!L$710*100</f>
        <v>0</v>
      </c>
      <c r="M431" s="60">
        <f>FAOAM!M431/'FAOAM  %PIB  (2)'!M$710*100</f>
        <v>0</v>
      </c>
      <c r="N431" s="93">
        <f>FAOAM!N431/'FAOAM  %PIB  (2)'!N$710*100</f>
        <v>0</v>
      </c>
    </row>
    <row r="432" spans="9:14" ht="18.75" hidden="1">
      <c r="I432" s="224"/>
      <c r="J432" s="9" t="s">
        <v>530</v>
      </c>
      <c r="K432" s="60">
        <f>FAOAM!K432/'FAOAM  %PIB  (2)'!K$710*100</f>
        <v>0</v>
      </c>
      <c r="L432" s="60">
        <f>FAOAM!L432/'FAOAM  %PIB  (2)'!L$710*100</f>
        <v>0</v>
      </c>
      <c r="M432" s="60">
        <f>FAOAM!M432/'FAOAM  %PIB  (2)'!M$710*100</f>
        <v>0</v>
      </c>
      <c r="N432" s="93">
        <f>FAOAM!N432/'FAOAM  %PIB  (2)'!N$710*100</f>
        <v>0</v>
      </c>
    </row>
    <row r="433" spans="9:14" ht="30" hidden="1">
      <c r="I433" s="224" t="s">
        <v>531</v>
      </c>
      <c r="J433" s="9" t="s">
        <v>532</v>
      </c>
      <c r="K433" s="60">
        <f>FAOAM!K433/'FAOAM  %PIB  (2)'!K$710*100</f>
        <v>0</v>
      </c>
      <c r="L433" s="60">
        <f>FAOAM!L433/'FAOAM  %PIB  (2)'!L$710*100</f>
        <v>0</v>
      </c>
      <c r="M433" s="60">
        <f>FAOAM!M433/'FAOAM  %PIB  (2)'!M$710*100</f>
        <v>0</v>
      </c>
      <c r="N433" s="93">
        <f>FAOAM!N433/'FAOAM  %PIB  (2)'!N$710*100</f>
        <v>0</v>
      </c>
    </row>
    <row r="434" spans="9:14" ht="30" hidden="1">
      <c r="I434" s="224" t="s">
        <v>533</v>
      </c>
      <c r="J434" s="9" t="s">
        <v>532</v>
      </c>
      <c r="K434" s="60">
        <f>FAOAM!K434/'FAOAM  %PIB  (2)'!K$710*100</f>
        <v>0</v>
      </c>
      <c r="L434" s="60">
        <f>FAOAM!L434/'FAOAM  %PIB  (2)'!L$710*100</f>
        <v>0</v>
      </c>
      <c r="M434" s="60">
        <f>FAOAM!M434/'FAOAM  %PIB  (2)'!M$710*100</f>
        <v>0</v>
      </c>
      <c r="N434" s="93">
        <f>FAOAM!N434/'FAOAM  %PIB  (2)'!N$710*100</f>
        <v>0</v>
      </c>
    </row>
    <row r="435" spans="9:14" ht="30" hidden="1">
      <c r="I435" s="224" t="s">
        <v>534</v>
      </c>
      <c r="J435" s="9" t="s">
        <v>532</v>
      </c>
      <c r="K435" s="60">
        <f>FAOAM!K435/'FAOAM  %PIB  (2)'!K$710*100</f>
        <v>0</v>
      </c>
      <c r="L435" s="60">
        <f>FAOAM!L435/'FAOAM  %PIB  (2)'!L$710*100</f>
        <v>0</v>
      </c>
      <c r="M435" s="60">
        <f>FAOAM!M435/'FAOAM  %PIB  (2)'!M$710*100</f>
        <v>0</v>
      </c>
      <c r="N435" s="93">
        <f>FAOAM!N435/'FAOAM  %PIB  (2)'!N$710*100</f>
        <v>0</v>
      </c>
    </row>
    <row r="436" spans="9:14" ht="18.75" hidden="1">
      <c r="I436" s="224" t="s">
        <v>535</v>
      </c>
      <c r="J436" s="9" t="s">
        <v>536</v>
      </c>
      <c r="K436" s="60">
        <f>FAOAM!K436/'FAOAM  %PIB  (2)'!K$710*100</f>
        <v>0</v>
      </c>
      <c r="L436" s="60">
        <f>FAOAM!L436/'FAOAM  %PIB  (2)'!L$710*100</f>
        <v>0</v>
      </c>
      <c r="M436" s="60">
        <f>FAOAM!M436/'FAOAM  %PIB  (2)'!M$710*100</f>
        <v>0</v>
      </c>
      <c r="N436" s="93">
        <f>FAOAM!N436/'FAOAM  %PIB  (2)'!N$710*100</f>
        <v>0</v>
      </c>
    </row>
    <row r="437" spans="9:14" ht="18.75" hidden="1">
      <c r="I437" s="224" t="s">
        <v>537</v>
      </c>
      <c r="J437" s="9" t="s">
        <v>538</v>
      </c>
      <c r="K437" s="60">
        <f>FAOAM!K437/'FAOAM  %PIB  (2)'!K$710*100</f>
        <v>0</v>
      </c>
      <c r="L437" s="60">
        <f>FAOAM!L437/'FAOAM  %PIB  (2)'!L$710*100</f>
        <v>0</v>
      </c>
      <c r="M437" s="60">
        <f>FAOAM!M437/'FAOAM  %PIB  (2)'!M$710*100</f>
        <v>0</v>
      </c>
      <c r="N437" s="93">
        <f>FAOAM!N437/'FAOAM  %PIB  (2)'!N$710*100</f>
        <v>0</v>
      </c>
    </row>
    <row r="438" spans="9:14" ht="18.75" hidden="1">
      <c r="I438" s="224" t="s">
        <v>539</v>
      </c>
      <c r="J438" s="9" t="s">
        <v>538</v>
      </c>
      <c r="K438" s="60">
        <f>FAOAM!K438/'FAOAM  %PIB  (2)'!K$710*100</f>
        <v>0</v>
      </c>
      <c r="L438" s="60">
        <f>FAOAM!L438/'FAOAM  %PIB  (2)'!L$710*100</f>
        <v>0</v>
      </c>
      <c r="M438" s="60">
        <f>FAOAM!M438/'FAOAM  %PIB  (2)'!M$710*100</f>
        <v>0</v>
      </c>
      <c r="N438" s="93">
        <f>FAOAM!N438/'FAOAM  %PIB  (2)'!N$710*100</f>
        <v>0</v>
      </c>
    </row>
    <row r="439" spans="9:14" ht="30" hidden="1">
      <c r="I439" s="224" t="s">
        <v>540</v>
      </c>
      <c r="J439" s="9" t="s">
        <v>541</v>
      </c>
      <c r="K439" s="60">
        <f>FAOAM!K439/'FAOAM  %PIB  (2)'!K$710*100</f>
        <v>0</v>
      </c>
      <c r="L439" s="60">
        <f>FAOAM!L439/'FAOAM  %PIB  (2)'!L$710*100</f>
        <v>0</v>
      </c>
      <c r="M439" s="60">
        <f>FAOAM!M439/'FAOAM  %PIB  (2)'!M$710*100</f>
        <v>0</v>
      </c>
      <c r="N439" s="93">
        <f>FAOAM!N439/'FAOAM  %PIB  (2)'!N$710*100</f>
        <v>0</v>
      </c>
    </row>
    <row r="440" spans="9:14" ht="30" hidden="1">
      <c r="I440" s="224" t="s">
        <v>542</v>
      </c>
      <c r="J440" s="9" t="s">
        <v>541</v>
      </c>
      <c r="K440" s="60">
        <f>FAOAM!K440/'FAOAM  %PIB  (2)'!K$710*100</f>
        <v>0</v>
      </c>
      <c r="L440" s="60">
        <f>FAOAM!L440/'FAOAM  %PIB  (2)'!L$710*100</f>
        <v>0</v>
      </c>
      <c r="M440" s="60">
        <f>FAOAM!M440/'FAOAM  %PIB  (2)'!M$710*100</f>
        <v>0</v>
      </c>
      <c r="N440" s="93">
        <f>FAOAM!N440/'FAOAM  %PIB  (2)'!N$710*100</f>
        <v>0</v>
      </c>
    </row>
    <row r="441" spans="9:14" ht="30" hidden="1">
      <c r="I441" s="224" t="s">
        <v>543</v>
      </c>
      <c r="J441" s="9" t="s">
        <v>544</v>
      </c>
      <c r="K441" s="60">
        <f>FAOAM!K441/'FAOAM  %PIB  (2)'!K$710*100</f>
        <v>0</v>
      </c>
      <c r="L441" s="60">
        <f>FAOAM!L441/'FAOAM  %PIB  (2)'!L$710*100</f>
        <v>0</v>
      </c>
      <c r="M441" s="60">
        <f>FAOAM!M441/'FAOAM  %PIB  (2)'!M$710*100</f>
        <v>0</v>
      </c>
      <c r="N441" s="93">
        <f>FAOAM!N441/'FAOAM  %PIB  (2)'!N$710*100</f>
        <v>0</v>
      </c>
    </row>
    <row r="442" spans="9:14" ht="30" hidden="1">
      <c r="I442" s="224" t="s">
        <v>545</v>
      </c>
      <c r="J442" s="9" t="s">
        <v>544</v>
      </c>
      <c r="K442" s="60">
        <f>FAOAM!K442/'FAOAM  %PIB  (2)'!K$710*100</f>
        <v>0</v>
      </c>
      <c r="L442" s="60">
        <f>FAOAM!L442/'FAOAM  %PIB  (2)'!L$710*100</f>
        <v>0</v>
      </c>
      <c r="M442" s="60">
        <f>FAOAM!M442/'FAOAM  %PIB  (2)'!M$710*100</f>
        <v>0</v>
      </c>
      <c r="N442" s="93">
        <f>FAOAM!N442/'FAOAM  %PIB  (2)'!N$710*100</f>
        <v>0</v>
      </c>
    </row>
    <row r="443" spans="9:14" ht="30" hidden="1">
      <c r="I443" s="224"/>
      <c r="J443" s="9" t="s">
        <v>546</v>
      </c>
      <c r="K443" s="60">
        <f>FAOAM!K443/'FAOAM  %PIB  (2)'!K$710*100</f>
        <v>0</v>
      </c>
      <c r="L443" s="60">
        <f>FAOAM!L443/'FAOAM  %PIB  (2)'!L$710*100</f>
        <v>0</v>
      </c>
      <c r="M443" s="60">
        <f>FAOAM!M443/'FAOAM  %PIB  (2)'!M$710*100</f>
        <v>0</v>
      </c>
      <c r="N443" s="93">
        <f>FAOAM!N443/'FAOAM  %PIB  (2)'!N$710*100</f>
        <v>0</v>
      </c>
    </row>
    <row r="444" spans="9:14" ht="18.75" hidden="1">
      <c r="I444" s="224"/>
      <c r="J444" s="9" t="s">
        <v>547</v>
      </c>
      <c r="K444" s="60">
        <f>FAOAM!K444/'FAOAM  %PIB  (2)'!K$710*100</f>
        <v>0</v>
      </c>
      <c r="L444" s="60">
        <f>FAOAM!L444/'FAOAM  %PIB  (2)'!L$710*100</f>
        <v>0</v>
      </c>
      <c r="M444" s="60">
        <f>FAOAM!M444/'FAOAM  %PIB  (2)'!M$710*100</f>
        <v>0</v>
      </c>
      <c r="N444" s="93">
        <f>FAOAM!N444/'FAOAM  %PIB  (2)'!N$710*100</f>
        <v>0</v>
      </c>
    </row>
    <row r="445" spans="9:14" ht="18.75" hidden="1">
      <c r="I445" s="224"/>
      <c r="J445" s="9" t="s">
        <v>547</v>
      </c>
      <c r="K445" s="60">
        <f>FAOAM!K445/'FAOAM  %PIB  (2)'!K$710*100</f>
        <v>0</v>
      </c>
      <c r="L445" s="60">
        <f>FAOAM!L445/'FAOAM  %PIB  (2)'!L$710*100</f>
        <v>0</v>
      </c>
      <c r="M445" s="60">
        <f>FAOAM!M445/'FAOAM  %PIB  (2)'!M$710*100</f>
        <v>0</v>
      </c>
      <c r="N445" s="93">
        <f>FAOAM!N445/'FAOAM  %PIB  (2)'!N$710*100</f>
        <v>0</v>
      </c>
    </row>
    <row r="446" spans="9:14" ht="18.75" hidden="1">
      <c r="I446" s="224"/>
      <c r="J446" s="9" t="s">
        <v>548</v>
      </c>
      <c r="K446" s="60">
        <f>FAOAM!K446/'FAOAM  %PIB  (2)'!K$710*100</f>
        <v>0</v>
      </c>
      <c r="L446" s="60">
        <f>FAOAM!L446/'FAOAM  %PIB  (2)'!L$710*100</f>
        <v>0</v>
      </c>
      <c r="M446" s="60">
        <f>FAOAM!M446/'FAOAM  %PIB  (2)'!M$710*100</f>
        <v>0</v>
      </c>
      <c r="N446" s="93">
        <f>FAOAM!N446/'FAOAM  %PIB  (2)'!N$710*100</f>
        <v>0</v>
      </c>
    </row>
    <row r="447" spans="9:14" ht="18.75" hidden="1">
      <c r="I447" s="224"/>
      <c r="J447" s="9" t="s">
        <v>548</v>
      </c>
      <c r="K447" s="60">
        <f>FAOAM!K447/'FAOAM  %PIB  (2)'!K$710*100</f>
        <v>0</v>
      </c>
      <c r="L447" s="60">
        <f>FAOAM!L447/'FAOAM  %PIB  (2)'!L$710*100</f>
        <v>0</v>
      </c>
      <c r="M447" s="60">
        <f>FAOAM!M447/'FAOAM  %PIB  (2)'!M$710*100</f>
        <v>0</v>
      </c>
      <c r="N447" s="93">
        <f>FAOAM!N447/'FAOAM  %PIB  (2)'!N$710*100</f>
        <v>0</v>
      </c>
    </row>
    <row r="448" spans="9:14" ht="18.75" hidden="1">
      <c r="I448" s="224" t="s">
        <v>549</v>
      </c>
      <c r="J448" s="9" t="s">
        <v>550</v>
      </c>
      <c r="K448" s="60">
        <f>FAOAM!K448/'FAOAM  %PIB  (2)'!K$710*100</f>
        <v>0</v>
      </c>
      <c r="L448" s="60">
        <f>FAOAM!L448/'FAOAM  %PIB  (2)'!L$710*100</f>
        <v>0</v>
      </c>
      <c r="M448" s="60">
        <f>FAOAM!M448/'FAOAM  %PIB  (2)'!M$710*100</f>
        <v>0</v>
      </c>
      <c r="N448" s="93">
        <f>FAOAM!N448/'FAOAM  %PIB  (2)'!N$710*100</f>
        <v>0</v>
      </c>
    </row>
    <row r="449" spans="9:14" ht="18.75" hidden="1">
      <c r="I449" s="346" t="s">
        <v>551</v>
      </c>
      <c r="J449" s="347" t="s">
        <v>552</v>
      </c>
      <c r="K449" s="60">
        <f>FAOAM!K449/'FAOAM  %PIB  (2)'!K$710*100</f>
        <v>0</v>
      </c>
      <c r="L449" s="60">
        <f>FAOAM!L449/'FAOAM  %PIB  (2)'!L$710*100</f>
        <v>0</v>
      </c>
      <c r="M449" s="60">
        <f>FAOAM!M449/'FAOAM  %PIB  (2)'!M$710*100</f>
        <v>0</v>
      </c>
      <c r="N449" s="93">
        <f>FAOAM!N449/'FAOAM  %PIB  (2)'!N$710*100</f>
        <v>0</v>
      </c>
    </row>
    <row r="450" spans="9:14" ht="18.75" hidden="1">
      <c r="I450" s="346" t="s">
        <v>553</v>
      </c>
      <c r="J450" s="347" t="s">
        <v>552</v>
      </c>
      <c r="K450" s="60">
        <f>FAOAM!K450/'FAOAM  %PIB  (2)'!K$710*100</f>
        <v>0</v>
      </c>
      <c r="L450" s="60">
        <f>FAOAM!L450/'FAOAM  %PIB  (2)'!L$710*100</f>
        <v>0</v>
      </c>
      <c r="M450" s="60">
        <f>FAOAM!M450/'FAOAM  %PIB  (2)'!M$710*100</f>
        <v>0</v>
      </c>
      <c r="N450" s="93">
        <f>FAOAM!N450/'FAOAM  %PIB  (2)'!N$710*100</f>
        <v>0</v>
      </c>
    </row>
    <row r="451" spans="9:14" ht="18.75" hidden="1">
      <c r="I451" s="346" t="s">
        <v>554</v>
      </c>
      <c r="J451" s="347" t="s">
        <v>555</v>
      </c>
      <c r="K451" s="60">
        <f>FAOAM!K451/'FAOAM  %PIB  (2)'!K$710*100</f>
        <v>0</v>
      </c>
      <c r="L451" s="60">
        <f>FAOAM!L451/'FAOAM  %PIB  (2)'!L$710*100</f>
        <v>0</v>
      </c>
      <c r="M451" s="60">
        <f>FAOAM!M451/'FAOAM  %PIB  (2)'!M$710*100</f>
        <v>0</v>
      </c>
      <c r="N451" s="93">
        <f>FAOAM!N451/'FAOAM  %PIB  (2)'!N$710*100</f>
        <v>0</v>
      </c>
    </row>
    <row r="452" spans="9:14" ht="18.75" hidden="1">
      <c r="I452" s="346" t="s">
        <v>556</v>
      </c>
      <c r="J452" s="347" t="s">
        <v>555</v>
      </c>
      <c r="K452" s="60">
        <f>FAOAM!K452/'FAOAM  %PIB  (2)'!K$710*100</f>
        <v>0</v>
      </c>
      <c r="L452" s="60">
        <f>FAOAM!L452/'FAOAM  %PIB  (2)'!L$710*100</f>
        <v>0</v>
      </c>
      <c r="M452" s="60">
        <f>FAOAM!M452/'FAOAM  %PIB  (2)'!M$710*100</f>
        <v>0</v>
      </c>
      <c r="N452" s="93">
        <f>FAOAM!N452/'FAOAM  %PIB  (2)'!N$710*100</f>
        <v>0</v>
      </c>
    </row>
    <row r="453" spans="9:14" ht="18.75" hidden="1">
      <c r="I453" s="346" t="s">
        <v>557</v>
      </c>
      <c r="J453" s="347" t="s">
        <v>558</v>
      </c>
      <c r="K453" s="60">
        <f>FAOAM!K453/'FAOAM  %PIB  (2)'!K$710*100</f>
        <v>0</v>
      </c>
      <c r="L453" s="60">
        <f>FAOAM!L453/'FAOAM  %PIB  (2)'!L$710*100</f>
        <v>0</v>
      </c>
      <c r="M453" s="60">
        <f>FAOAM!M453/'FAOAM  %PIB  (2)'!M$710*100</f>
        <v>0</v>
      </c>
      <c r="N453" s="93">
        <f>FAOAM!N453/'FAOAM  %PIB  (2)'!N$710*100</f>
        <v>0</v>
      </c>
    </row>
    <row r="454" spans="9:14" ht="18.75" hidden="1">
      <c r="I454" s="346" t="s">
        <v>559</v>
      </c>
      <c r="J454" s="347" t="s">
        <v>558</v>
      </c>
      <c r="K454" s="60">
        <f>FAOAM!K454/'FAOAM  %PIB  (2)'!K$710*100</f>
        <v>0</v>
      </c>
      <c r="L454" s="60">
        <f>FAOAM!L454/'FAOAM  %PIB  (2)'!L$710*100</f>
        <v>0</v>
      </c>
      <c r="M454" s="60">
        <f>FAOAM!M454/'FAOAM  %PIB  (2)'!M$710*100</f>
        <v>0</v>
      </c>
      <c r="N454" s="93">
        <f>FAOAM!N454/'FAOAM  %PIB  (2)'!N$710*100</f>
        <v>0</v>
      </c>
    </row>
    <row r="455" spans="9:14" ht="30" hidden="1">
      <c r="I455" s="346">
        <v>51884</v>
      </c>
      <c r="J455" s="347" t="s">
        <v>560</v>
      </c>
      <c r="K455" s="60">
        <f>FAOAM!K455/'FAOAM  %PIB  (2)'!K$710*100</f>
        <v>0</v>
      </c>
      <c r="L455" s="60">
        <f>FAOAM!L455/'FAOAM  %PIB  (2)'!L$710*100</f>
        <v>0</v>
      </c>
      <c r="M455" s="60">
        <f>FAOAM!M455/'FAOAM  %PIB  (2)'!M$710*100</f>
        <v>0</v>
      </c>
      <c r="N455" s="93">
        <f>FAOAM!N455/'FAOAM  %PIB  (2)'!N$710*100</f>
        <v>0</v>
      </c>
    </row>
    <row r="456" spans="9:14" ht="30" hidden="1">
      <c r="I456" s="346">
        <v>518840</v>
      </c>
      <c r="J456" s="347" t="s">
        <v>560</v>
      </c>
      <c r="K456" s="60">
        <f>FAOAM!K456/'FAOAM  %PIB  (2)'!K$710*100</f>
        <v>0</v>
      </c>
      <c r="L456" s="60">
        <f>FAOAM!L456/'FAOAM  %PIB  (2)'!L$710*100</f>
        <v>0</v>
      </c>
      <c r="M456" s="60">
        <f>FAOAM!M456/'FAOAM  %PIB  (2)'!M$710*100</f>
        <v>0</v>
      </c>
      <c r="N456" s="93">
        <f>FAOAM!N456/'FAOAM  %PIB  (2)'!N$710*100</f>
        <v>0</v>
      </c>
    </row>
    <row r="457" spans="9:14" ht="18.75" hidden="1">
      <c r="I457" s="224" t="s">
        <v>561</v>
      </c>
      <c r="J457" s="9" t="s">
        <v>562</v>
      </c>
      <c r="K457" s="60">
        <f>FAOAM!K457/'FAOAM  %PIB  (2)'!K$710*100</f>
        <v>0</v>
      </c>
      <c r="L457" s="60">
        <f>FAOAM!L457/'FAOAM  %PIB  (2)'!L$710*100</f>
        <v>0</v>
      </c>
      <c r="M457" s="60">
        <f>FAOAM!M457/'FAOAM  %PIB  (2)'!M$710*100</f>
        <v>0</v>
      </c>
      <c r="N457" s="93">
        <f>FAOAM!N457/'FAOAM  %PIB  (2)'!N$710*100</f>
        <v>0</v>
      </c>
    </row>
    <row r="458" spans="9:14" ht="18.75" hidden="1">
      <c r="I458" s="224" t="s">
        <v>563</v>
      </c>
      <c r="J458" s="9" t="s">
        <v>562</v>
      </c>
      <c r="K458" s="60">
        <f>FAOAM!K458/'FAOAM  %PIB  (2)'!K$710*100</f>
        <v>0</v>
      </c>
      <c r="L458" s="60">
        <f>FAOAM!L458/'FAOAM  %PIB  (2)'!L$710*100</f>
        <v>0</v>
      </c>
      <c r="M458" s="60">
        <f>FAOAM!M458/'FAOAM  %PIB  (2)'!M$710*100</f>
        <v>0</v>
      </c>
      <c r="N458" s="93">
        <f>FAOAM!N458/'FAOAM  %PIB  (2)'!N$710*100</f>
        <v>0</v>
      </c>
    </row>
    <row r="459" spans="9:14" ht="18.75" hidden="1">
      <c r="I459" s="346"/>
      <c r="J459" s="9" t="s">
        <v>564</v>
      </c>
      <c r="K459" s="60">
        <f>FAOAM!K459/'FAOAM  %PIB  (2)'!K$710*100</f>
        <v>0</v>
      </c>
      <c r="L459" s="60">
        <f>FAOAM!L459/'FAOAM  %PIB  (2)'!L$710*100</f>
        <v>0</v>
      </c>
      <c r="M459" s="60">
        <f>FAOAM!M459/'FAOAM  %PIB  (2)'!M$710*100</f>
        <v>0</v>
      </c>
      <c r="N459" s="93">
        <f>FAOAM!N459/'FAOAM  %PIB  (2)'!N$710*100</f>
        <v>0</v>
      </c>
    </row>
    <row r="460" spans="9:14" ht="18.75" hidden="1">
      <c r="I460" s="346"/>
      <c r="J460" s="9" t="s">
        <v>565</v>
      </c>
      <c r="K460" s="60">
        <f>FAOAM!K460/'FAOAM  %PIB  (2)'!K$710*100</f>
        <v>0</v>
      </c>
      <c r="L460" s="60">
        <f>FAOAM!L460/'FAOAM  %PIB  (2)'!L$710*100</f>
        <v>0</v>
      </c>
      <c r="M460" s="60">
        <f>FAOAM!M460/'FAOAM  %PIB  (2)'!M$710*100</f>
        <v>0</v>
      </c>
      <c r="N460" s="93">
        <f>FAOAM!N460/'FAOAM  %PIB  (2)'!N$710*100</f>
        <v>0</v>
      </c>
    </row>
    <row r="461" spans="9:14" ht="18.75" hidden="1">
      <c r="I461" s="346"/>
      <c r="J461" s="9" t="s">
        <v>566</v>
      </c>
      <c r="K461" s="60">
        <f>FAOAM!K461/'FAOAM  %PIB  (2)'!K$710*100</f>
        <v>0</v>
      </c>
      <c r="L461" s="60">
        <f>FAOAM!L461/'FAOAM  %PIB  (2)'!L$710*100</f>
        <v>0</v>
      </c>
      <c r="M461" s="60">
        <f>FAOAM!M461/'FAOAM  %PIB  (2)'!M$710*100</f>
        <v>0</v>
      </c>
      <c r="N461" s="93">
        <f>FAOAM!N461/'FAOAM  %PIB  (2)'!N$710*100</f>
        <v>0</v>
      </c>
    </row>
    <row r="462" spans="9:14" ht="18.75" hidden="1">
      <c r="I462" s="346"/>
      <c r="J462" s="9" t="s">
        <v>566</v>
      </c>
      <c r="K462" s="60">
        <f>FAOAM!K462/'FAOAM  %PIB  (2)'!K$710*100</f>
        <v>0</v>
      </c>
      <c r="L462" s="60">
        <f>FAOAM!L462/'FAOAM  %PIB  (2)'!L$710*100</f>
        <v>0</v>
      </c>
      <c r="M462" s="60">
        <f>FAOAM!M462/'FAOAM  %PIB  (2)'!M$710*100</f>
        <v>0</v>
      </c>
      <c r="N462" s="93">
        <f>FAOAM!N462/'FAOAM  %PIB  (2)'!N$710*100</f>
        <v>0</v>
      </c>
    </row>
    <row r="463" spans="9:14" ht="18.75" hidden="1">
      <c r="I463" s="346"/>
      <c r="J463" s="9" t="s">
        <v>567</v>
      </c>
      <c r="K463" s="60">
        <f>FAOAM!K463/'FAOAM  %PIB  (2)'!K$710*100</f>
        <v>0</v>
      </c>
      <c r="L463" s="60">
        <f>FAOAM!L463/'FAOAM  %PIB  (2)'!L$710*100</f>
        <v>0</v>
      </c>
      <c r="M463" s="60">
        <f>FAOAM!M463/'FAOAM  %PIB  (2)'!M$710*100</f>
        <v>0</v>
      </c>
      <c r="N463" s="93">
        <f>FAOAM!N463/'FAOAM  %PIB  (2)'!N$710*100</f>
        <v>0</v>
      </c>
    </row>
    <row r="464" spans="9:14" ht="18.75" hidden="1">
      <c r="I464" s="346"/>
      <c r="J464" s="9" t="s">
        <v>567</v>
      </c>
      <c r="K464" s="60">
        <f>FAOAM!K464/'FAOAM  %PIB  (2)'!K$710*100</f>
        <v>0</v>
      </c>
      <c r="L464" s="60">
        <f>FAOAM!L464/'FAOAM  %PIB  (2)'!L$710*100</f>
        <v>0</v>
      </c>
      <c r="M464" s="60">
        <f>FAOAM!M464/'FAOAM  %PIB  (2)'!M$710*100</f>
        <v>0</v>
      </c>
      <c r="N464" s="93">
        <f>FAOAM!N464/'FAOAM  %PIB  (2)'!N$710*100</f>
        <v>0</v>
      </c>
    </row>
    <row r="465" spans="9:14" ht="18.75" hidden="1">
      <c r="I465" s="346"/>
      <c r="J465" s="9" t="s">
        <v>568</v>
      </c>
      <c r="K465" s="60">
        <f>FAOAM!K465/'FAOAM  %PIB  (2)'!K$710*100</f>
        <v>0</v>
      </c>
      <c r="L465" s="60">
        <f>FAOAM!L465/'FAOAM  %PIB  (2)'!L$710*100</f>
        <v>0</v>
      </c>
      <c r="M465" s="60">
        <f>FAOAM!M465/'FAOAM  %PIB  (2)'!M$710*100</f>
        <v>0</v>
      </c>
      <c r="N465" s="93">
        <f>FAOAM!N465/'FAOAM  %PIB  (2)'!N$710*100</f>
        <v>0</v>
      </c>
    </row>
    <row r="466" spans="9:14" ht="18.75" hidden="1">
      <c r="I466" s="346"/>
      <c r="J466" s="9" t="s">
        <v>568</v>
      </c>
      <c r="K466" s="60">
        <f>FAOAM!K466/'FAOAM  %PIB  (2)'!K$710*100</f>
        <v>0</v>
      </c>
      <c r="L466" s="60">
        <f>FAOAM!L466/'FAOAM  %PIB  (2)'!L$710*100</f>
        <v>0</v>
      </c>
      <c r="M466" s="60">
        <f>FAOAM!M466/'FAOAM  %PIB  (2)'!M$710*100</f>
        <v>0</v>
      </c>
      <c r="N466" s="93">
        <f>FAOAM!N466/'FAOAM  %PIB  (2)'!N$710*100</f>
        <v>0</v>
      </c>
    </row>
    <row r="467" spans="9:14" ht="18.75" hidden="1">
      <c r="I467" s="346"/>
      <c r="J467" s="9" t="s">
        <v>569</v>
      </c>
      <c r="K467" s="60">
        <f>FAOAM!K467/'FAOAM  %PIB  (2)'!K$710*100</f>
        <v>0</v>
      </c>
      <c r="L467" s="60">
        <f>FAOAM!L467/'FAOAM  %PIB  (2)'!L$710*100</f>
        <v>0</v>
      </c>
      <c r="M467" s="60">
        <f>FAOAM!M467/'FAOAM  %PIB  (2)'!M$710*100</f>
        <v>0</v>
      </c>
      <c r="N467" s="93">
        <f>FAOAM!N467/'FAOAM  %PIB  (2)'!N$710*100</f>
        <v>0</v>
      </c>
    </row>
    <row r="468" spans="9:14" ht="18.75" hidden="1">
      <c r="I468" s="346"/>
      <c r="J468" s="9" t="s">
        <v>569</v>
      </c>
      <c r="K468" s="60">
        <f>FAOAM!K468/'FAOAM  %PIB  (2)'!K$710*100</f>
        <v>0</v>
      </c>
      <c r="L468" s="60">
        <f>FAOAM!L468/'FAOAM  %PIB  (2)'!L$710*100</f>
        <v>0</v>
      </c>
      <c r="M468" s="60">
        <f>FAOAM!M468/'FAOAM  %PIB  (2)'!M$710*100</f>
        <v>0</v>
      </c>
      <c r="N468" s="93">
        <f>FAOAM!N468/'FAOAM  %PIB  (2)'!N$710*100</f>
        <v>0</v>
      </c>
    </row>
    <row r="469" spans="9:14" ht="18.75" hidden="1">
      <c r="I469" s="346"/>
      <c r="J469" s="9" t="s">
        <v>570</v>
      </c>
      <c r="K469" s="60">
        <f>FAOAM!K469/'FAOAM  %PIB  (2)'!K$710*100</f>
        <v>0</v>
      </c>
      <c r="L469" s="60">
        <f>FAOAM!L469/'FAOAM  %PIB  (2)'!L$710*100</f>
        <v>0</v>
      </c>
      <c r="M469" s="60">
        <f>FAOAM!M469/'FAOAM  %PIB  (2)'!M$710*100</f>
        <v>0</v>
      </c>
      <c r="N469" s="93">
        <f>FAOAM!N469/'FAOAM  %PIB  (2)'!N$710*100</f>
        <v>0</v>
      </c>
    </row>
    <row r="470" spans="9:14" ht="18.75" hidden="1">
      <c r="I470" s="346"/>
      <c r="J470" s="9" t="s">
        <v>571</v>
      </c>
      <c r="K470" s="60">
        <f>FAOAM!K470/'FAOAM  %PIB  (2)'!K$710*100</f>
        <v>0</v>
      </c>
      <c r="L470" s="60">
        <f>FAOAM!L470/'FAOAM  %PIB  (2)'!L$710*100</f>
        <v>0</v>
      </c>
      <c r="M470" s="60">
        <f>FAOAM!M470/'FAOAM  %PIB  (2)'!M$710*100</f>
        <v>0</v>
      </c>
      <c r="N470" s="93">
        <f>FAOAM!N470/'FAOAM  %PIB  (2)'!N$710*100</f>
        <v>0</v>
      </c>
    </row>
    <row r="471" spans="9:14" ht="18.75" hidden="1">
      <c r="I471" s="346"/>
      <c r="J471" s="9" t="s">
        <v>571</v>
      </c>
      <c r="K471" s="60">
        <f>FAOAM!K471/'FAOAM  %PIB  (2)'!K$710*100</f>
        <v>0</v>
      </c>
      <c r="L471" s="60">
        <f>FAOAM!L471/'FAOAM  %PIB  (2)'!L$710*100</f>
        <v>0</v>
      </c>
      <c r="M471" s="60">
        <f>FAOAM!M471/'FAOAM  %PIB  (2)'!M$710*100</f>
        <v>0</v>
      </c>
      <c r="N471" s="93">
        <f>FAOAM!N471/'FAOAM  %PIB  (2)'!N$710*100</f>
        <v>0</v>
      </c>
    </row>
    <row r="472" spans="9:14" ht="18.75" hidden="1">
      <c r="I472" s="346"/>
      <c r="J472" s="9" t="s">
        <v>572</v>
      </c>
      <c r="K472" s="60">
        <f>FAOAM!K472/'FAOAM  %PIB  (2)'!K$710*100</f>
        <v>0</v>
      </c>
      <c r="L472" s="60">
        <f>FAOAM!L472/'FAOAM  %PIB  (2)'!L$710*100</f>
        <v>0</v>
      </c>
      <c r="M472" s="60">
        <f>FAOAM!M472/'FAOAM  %PIB  (2)'!M$710*100</f>
        <v>0</v>
      </c>
      <c r="N472" s="93">
        <f>FAOAM!N472/'FAOAM  %PIB  (2)'!N$710*100</f>
        <v>0</v>
      </c>
    </row>
    <row r="473" spans="9:14" ht="18.75" hidden="1">
      <c r="I473" s="346"/>
      <c r="J473" s="9" t="s">
        <v>572</v>
      </c>
      <c r="K473" s="60">
        <f>FAOAM!K473/'FAOAM  %PIB  (2)'!K$710*100</f>
        <v>0</v>
      </c>
      <c r="L473" s="60">
        <f>FAOAM!L473/'FAOAM  %PIB  (2)'!L$710*100</f>
        <v>0</v>
      </c>
      <c r="M473" s="60">
        <f>FAOAM!M473/'FAOAM  %PIB  (2)'!M$710*100</f>
        <v>0</v>
      </c>
      <c r="N473" s="93">
        <f>FAOAM!N473/'FAOAM  %PIB  (2)'!N$710*100</f>
        <v>0</v>
      </c>
    </row>
    <row r="474" spans="9:14" ht="18.75" hidden="1">
      <c r="I474" s="346"/>
      <c r="J474" s="9" t="s">
        <v>573</v>
      </c>
      <c r="K474" s="60">
        <f>FAOAM!K474/'FAOAM  %PIB  (2)'!K$710*100</f>
        <v>0</v>
      </c>
      <c r="L474" s="60">
        <f>FAOAM!L474/'FAOAM  %PIB  (2)'!L$710*100</f>
        <v>0</v>
      </c>
      <c r="M474" s="60">
        <f>FAOAM!M474/'FAOAM  %PIB  (2)'!M$710*100</f>
        <v>0</v>
      </c>
      <c r="N474" s="93">
        <f>FAOAM!N474/'FAOAM  %PIB  (2)'!N$710*100</f>
        <v>0</v>
      </c>
    </row>
    <row r="475" spans="9:14" ht="18.75" hidden="1">
      <c r="I475" s="346"/>
      <c r="J475" s="9" t="s">
        <v>574</v>
      </c>
      <c r="K475" s="60">
        <f>FAOAM!K475/'FAOAM  %PIB  (2)'!K$710*100</f>
        <v>0</v>
      </c>
      <c r="L475" s="60">
        <f>FAOAM!L475/'FAOAM  %PIB  (2)'!L$710*100</f>
        <v>0</v>
      </c>
      <c r="M475" s="60">
        <f>FAOAM!M475/'FAOAM  %PIB  (2)'!M$710*100</f>
        <v>0</v>
      </c>
      <c r="N475" s="93">
        <f>FAOAM!N475/'FAOAM  %PIB  (2)'!N$710*100</f>
        <v>0</v>
      </c>
    </row>
    <row r="476" spans="9:14" ht="18.75" hidden="1">
      <c r="I476" s="346"/>
      <c r="J476" s="9" t="s">
        <v>574</v>
      </c>
      <c r="K476" s="60">
        <f>FAOAM!K476/'FAOAM  %PIB  (2)'!K$710*100</f>
        <v>0</v>
      </c>
      <c r="L476" s="60">
        <f>FAOAM!L476/'FAOAM  %PIB  (2)'!L$710*100</f>
        <v>0</v>
      </c>
      <c r="M476" s="60">
        <f>FAOAM!M476/'FAOAM  %PIB  (2)'!M$710*100</f>
        <v>0</v>
      </c>
      <c r="N476" s="93">
        <f>FAOAM!N476/'FAOAM  %PIB  (2)'!N$710*100</f>
        <v>0</v>
      </c>
    </row>
    <row r="477" spans="9:14" ht="18.75" hidden="1">
      <c r="I477" s="346"/>
      <c r="J477" s="9" t="s">
        <v>575</v>
      </c>
      <c r="K477" s="60">
        <f>FAOAM!K477/'FAOAM  %PIB  (2)'!K$710*100</f>
        <v>0</v>
      </c>
      <c r="L477" s="60">
        <f>FAOAM!L477/'FAOAM  %PIB  (2)'!L$710*100</f>
        <v>0</v>
      </c>
      <c r="M477" s="60">
        <f>FAOAM!M477/'FAOAM  %PIB  (2)'!M$710*100</f>
        <v>0</v>
      </c>
      <c r="N477" s="93">
        <f>FAOAM!N477/'FAOAM  %PIB  (2)'!N$710*100</f>
        <v>0</v>
      </c>
    </row>
    <row r="478" spans="9:14" ht="18.75" hidden="1">
      <c r="I478" s="346"/>
      <c r="J478" s="9" t="s">
        <v>575</v>
      </c>
      <c r="K478" s="60">
        <f>FAOAM!K478/'FAOAM  %PIB  (2)'!K$710*100</f>
        <v>0</v>
      </c>
      <c r="L478" s="60">
        <f>FAOAM!L478/'FAOAM  %PIB  (2)'!L$710*100</f>
        <v>0</v>
      </c>
      <c r="M478" s="60">
        <f>FAOAM!M478/'FAOAM  %PIB  (2)'!M$710*100</f>
        <v>0</v>
      </c>
      <c r="N478" s="93">
        <f>FAOAM!N478/'FAOAM  %PIB  (2)'!N$710*100</f>
        <v>0</v>
      </c>
    </row>
    <row r="479" spans="9:14" ht="18.75" hidden="1">
      <c r="I479" s="346"/>
      <c r="J479" s="9" t="s">
        <v>576</v>
      </c>
      <c r="K479" s="60">
        <f>FAOAM!K479/'FAOAM  %PIB  (2)'!K$710*100</f>
        <v>0</v>
      </c>
      <c r="L479" s="60">
        <f>FAOAM!L479/'FAOAM  %PIB  (2)'!L$710*100</f>
        <v>0</v>
      </c>
      <c r="M479" s="60">
        <f>FAOAM!M479/'FAOAM  %PIB  (2)'!M$710*100</f>
        <v>0</v>
      </c>
      <c r="N479" s="93">
        <f>FAOAM!N479/'FAOAM  %PIB  (2)'!N$710*100</f>
        <v>0</v>
      </c>
    </row>
    <row r="480" spans="9:14" ht="18.75" hidden="1">
      <c r="I480" s="346"/>
      <c r="J480" s="9" t="s">
        <v>577</v>
      </c>
      <c r="K480" s="60">
        <f>FAOAM!K480/'FAOAM  %PIB  (2)'!K$710*100</f>
        <v>0</v>
      </c>
      <c r="L480" s="60">
        <f>FAOAM!L480/'FAOAM  %PIB  (2)'!L$710*100</f>
        <v>0</v>
      </c>
      <c r="M480" s="60">
        <f>FAOAM!M480/'FAOAM  %PIB  (2)'!M$710*100</f>
        <v>0</v>
      </c>
      <c r="N480" s="93">
        <f>FAOAM!N480/'FAOAM  %PIB  (2)'!N$710*100</f>
        <v>0</v>
      </c>
    </row>
    <row r="481" spans="9:14" ht="18.75" hidden="1">
      <c r="I481" s="346"/>
      <c r="J481" s="9" t="s">
        <v>577</v>
      </c>
      <c r="K481" s="60">
        <f>FAOAM!K481/'FAOAM  %PIB  (2)'!K$710*100</f>
        <v>0</v>
      </c>
      <c r="L481" s="60">
        <f>FAOAM!L481/'FAOAM  %PIB  (2)'!L$710*100</f>
        <v>0</v>
      </c>
      <c r="M481" s="60">
        <f>FAOAM!M481/'FAOAM  %PIB  (2)'!M$710*100</f>
        <v>0</v>
      </c>
      <c r="N481" s="93">
        <f>FAOAM!N481/'FAOAM  %PIB  (2)'!N$710*100</f>
        <v>0</v>
      </c>
    </row>
    <row r="482" spans="9:14" ht="18.75" hidden="1">
      <c r="I482" s="346"/>
      <c r="J482" s="9" t="s">
        <v>578</v>
      </c>
      <c r="K482" s="60">
        <f>FAOAM!K482/'FAOAM  %PIB  (2)'!K$710*100</f>
        <v>0</v>
      </c>
      <c r="L482" s="60">
        <f>FAOAM!L482/'FAOAM  %PIB  (2)'!L$710*100</f>
        <v>0</v>
      </c>
      <c r="M482" s="60">
        <f>FAOAM!M482/'FAOAM  %PIB  (2)'!M$710*100</f>
        <v>0</v>
      </c>
      <c r="N482" s="93">
        <f>FAOAM!N482/'FAOAM  %PIB  (2)'!N$710*100</f>
        <v>0</v>
      </c>
    </row>
    <row r="483" spans="9:14" ht="18.75" hidden="1">
      <c r="I483" s="346"/>
      <c r="J483" s="9" t="s">
        <v>578</v>
      </c>
      <c r="K483" s="60">
        <f>FAOAM!K483/'FAOAM  %PIB  (2)'!K$710*100</f>
        <v>0</v>
      </c>
      <c r="L483" s="60">
        <f>FAOAM!L483/'FAOAM  %PIB  (2)'!L$710*100</f>
        <v>0</v>
      </c>
      <c r="M483" s="60">
        <f>FAOAM!M483/'FAOAM  %PIB  (2)'!M$710*100</f>
        <v>0</v>
      </c>
      <c r="N483" s="93">
        <f>FAOAM!N483/'FAOAM  %PIB  (2)'!N$710*100</f>
        <v>0</v>
      </c>
    </row>
    <row r="484" spans="9:14" ht="30" hidden="1">
      <c r="I484" s="346"/>
      <c r="J484" s="9" t="s">
        <v>579</v>
      </c>
      <c r="K484" s="60">
        <f>FAOAM!K484/'FAOAM  %PIB  (2)'!K$710*100</f>
        <v>0</v>
      </c>
      <c r="L484" s="60">
        <f>FAOAM!L484/'FAOAM  %PIB  (2)'!L$710*100</f>
        <v>0</v>
      </c>
      <c r="M484" s="60">
        <f>FAOAM!M484/'FAOAM  %PIB  (2)'!M$710*100</f>
        <v>0</v>
      </c>
      <c r="N484" s="93">
        <f>FAOAM!N484/'FAOAM  %PIB  (2)'!N$710*100</f>
        <v>0</v>
      </c>
    </row>
    <row r="485" spans="9:14" ht="30" hidden="1">
      <c r="I485" s="346"/>
      <c r="J485" s="9" t="s">
        <v>579</v>
      </c>
      <c r="K485" s="60">
        <f>FAOAM!K485/'FAOAM  %PIB  (2)'!K$710*100</f>
        <v>0</v>
      </c>
      <c r="L485" s="60">
        <f>FAOAM!L485/'FAOAM  %PIB  (2)'!L$710*100</f>
        <v>0</v>
      </c>
      <c r="M485" s="60">
        <f>FAOAM!M485/'FAOAM  %PIB  (2)'!M$710*100</f>
        <v>0</v>
      </c>
      <c r="N485" s="93">
        <f>FAOAM!N485/'FAOAM  %PIB  (2)'!N$710*100</f>
        <v>0</v>
      </c>
    </row>
    <row r="486" spans="9:14" ht="30" hidden="1">
      <c r="I486" s="346"/>
      <c r="J486" s="9" t="s">
        <v>580</v>
      </c>
      <c r="K486" s="60">
        <f>FAOAM!K486/'FAOAM  %PIB  (2)'!K$710*100</f>
        <v>0</v>
      </c>
      <c r="L486" s="60">
        <f>FAOAM!L486/'FAOAM  %PIB  (2)'!L$710*100</f>
        <v>0</v>
      </c>
      <c r="M486" s="60">
        <f>FAOAM!M486/'FAOAM  %PIB  (2)'!M$710*100</f>
        <v>0</v>
      </c>
      <c r="N486" s="93">
        <f>FAOAM!N486/'FAOAM  %PIB  (2)'!N$710*100</f>
        <v>0</v>
      </c>
    </row>
    <row r="487" spans="9:14" ht="30" hidden="1">
      <c r="I487" s="346"/>
      <c r="J487" s="9" t="s">
        <v>580</v>
      </c>
      <c r="K487" s="60">
        <f>FAOAM!K487/'FAOAM  %PIB  (2)'!K$710*100</f>
        <v>0</v>
      </c>
      <c r="L487" s="60">
        <f>FAOAM!L487/'FAOAM  %PIB  (2)'!L$710*100</f>
        <v>0</v>
      </c>
      <c r="M487" s="60">
        <f>FAOAM!M487/'FAOAM  %PIB  (2)'!M$710*100</f>
        <v>0</v>
      </c>
      <c r="N487" s="93">
        <f>FAOAM!N487/'FAOAM  %PIB  (2)'!N$710*100</f>
        <v>0</v>
      </c>
    </row>
    <row r="488" spans="9:14" ht="30" hidden="1">
      <c r="I488" s="346"/>
      <c r="J488" s="9" t="s">
        <v>581</v>
      </c>
      <c r="K488" s="60">
        <f>FAOAM!K488/'FAOAM  %PIB  (2)'!K$710*100</f>
        <v>0</v>
      </c>
      <c r="L488" s="60">
        <f>FAOAM!L488/'FAOAM  %PIB  (2)'!L$710*100</f>
        <v>0</v>
      </c>
      <c r="M488" s="60">
        <f>FAOAM!M488/'FAOAM  %PIB  (2)'!M$710*100</f>
        <v>0</v>
      </c>
      <c r="N488" s="93">
        <f>FAOAM!N488/'FAOAM  %PIB  (2)'!N$710*100</f>
        <v>0</v>
      </c>
    </row>
    <row r="489" spans="9:14" ht="30" hidden="1">
      <c r="I489" s="346"/>
      <c r="J489" s="9" t="s">
        <v>581</v>
      </c>
      <c r="K489" s="60">
        <f>FAOAM!K489/'FAOAM  %PIB  (2)'!K$710*100</f>
        <v>0</v>
      </c>
      <c r="L489" s="60">
        <f>FAOAM!L489/'FAOAM  %PIB  (2)'!L$710*100</f>
        <v>0</v>
      </c>
      <c r="M489" s="60">
        <f>FAOAM!M489/'FAOAM  %PIB  (2)'!M$710*100</f>
        <v>0</v>
      </c>
      <c r="N489" s="93">
        <f>FAOAM!N489/'FAOAM  %PIB  (2)'!N$710*100</f>
        <v>0</v>
      </c>
    </row>
    <row r="490" spans="9:14" ht="30" hidden="1">
      <c r="I490" s="346"/>
      <c r="J490" s="9" t="s">
        <v>582</v>
      </c>
      <c r="K490" s="60">
        <f>FAOAM!K490/'FAOAM  %PIB  (2)'!K$710*100</f>
        <v>0</v>
      </c>
      <c r="L490" s="60">
        <f>FAOAM!L490/'FAOAM  %PIB  (2)'!L$710*100</f>
        <v>0</v>
      </c>
      <c r="M490" s="60">
        <f>FAOAM!M490/'FAOAM  %PIB  (2)'!M$710*100</f>
        <v>0</v>
      </c>
      <c r="N490" s="93">
        <f>FAOAM!N490/'FAOAM  %PIB  (2)'!N$710*100</f>
        <v>0</v>
      </c>
    </row>
    <row r="491" spans="9:14" ht="30" hidden="1">
      <c r="I491" s="346"/>
      <c r="J491" s="9" t="s">
        <v>582</v>
      </c>
      <c r="K491" s="60">
        <f>FAOAM!K491/'FAOAM  %PIB  (2)'!K$710*100</f>
        <v>0</v>
      </c>
      <c r="L491" s="60">
        <f>FAOAM!L491/'FAOAM  %PIB  (2)'!L$710*100</f>
        <v>0</v>
      </c>
      <c r="M491" s="60">
        <f>FAOAM!M491/'FAOAM  %PIB  (2)'!M$710*100</f>
        <v>0</v>
      </c>
      <c r="N491" s="93">
        <f>FAOAM!N491/'FAOAM  %PIB  (2)'!N$710*100</f>
        <v>0</v>
      </c>
    </row>
    <row r="492" spans="9:14" ht="18.75" hidden="1">
      <c r="I492" s="346"/>
      <c r="J492" s="9" t="s">
        <v>583</v>
      </c>
      <c r="K492" s="60">
        <f>FAOAM!K492/'FAOAM  %PIB  (2)'!K$710*100</f>
        <v>0</v>
      </c>
      <c r="L492" s="60">
        <f>FAOAM!L492/'FAOAM  %PIB  (2)'!L$710*100</f>
        <v>0</v>
      </c>
      <c r="M492" s="60">
        <f>FAOAM!M492/'FAOAM  %PIB  (2)'!M$710*100</f>
        <v>0</v>
      </c>
      <c r="N492" s="93">
        <f>FAOAM!N492/'FAOAM  %PIB  (2)'!N$710*100</f>
        <v>0</v>
      </c>
    </row>
    <row r="493" spans="9:14" ht="18.75" hidden="1">
      <c r="I493" s="346"/>
      <c r="J493" s="9" t="s">
        <v>583</v>
      </c>
      <c r="K493" s="60">
        <f>FAOAM!K493/'FAOAM  %PIB  (2)'!K$710*100</f>
        <v>0</v>
      </c>
      <c r="L493" s="60">
        <f>FAOAM!L493/'FAOAM  %PIB  (2)'!L$710*100</f>
        <v>0</v>
      </c>
      <c r="M493" s="60">
        <f>FAOAM!M493/'FAOAM  %PIB  (2)'!M$710*100</f>
        <v>0</v>
      </c>
      <c r="N493" s="93">
        <f>FAOAM!N493/'FAOAM  %PIB  (2)'!N$710*100</f>
        <v>0</v>
      </c>
    </row>
    <row r="494" spans="9:14" ht="18.75" hidden="1">
      <c r="I494" s="346"/>
      <c r="J494" s="9" t="s">
        <v>584</v>
      </c>
      <c r="K494" s="60">
        <f>FAOAM!K494/'FAOAM  %PIB  (2)'!K$710*100</f>
        <v>0</v>
      </c>
      <c r="L494" s="60">
        <f>FAOAM!L494/'FAOAM  %PIB  (2)'!L$710*100</f>
        <v>0</v>
      </c>
      <c r="M494" s="60">
        <f>FAOAM!M494/'FAOAM  %PIB  (2)'!M$710*100</f>
        <v>0</v>
      </c>
      <c r="N494" s="93">
        <f>FAOAM!N494/'FAOAM  %PIB  (2)'!N$710*100</f>
        <v>0</v>
      </c>
    </row>
    <row r="495" spans="9:14" ht="18.75" hidden="1">
      <c r="I495" s="346"/>
      <c r="J495" s="9" t="s">
        <v>584</v>
      </c>
      <c r="K495" s="60">
        <f>FAOAM!K495/'FAOAM  %PIB  (2)'!K$710*100</f>
        <v>0</v>
      </c>
      <c r="L495" s="60">
        <f>FAOAM!L495/'FAOAM  %PIB  (2)'!L$710*100</f>
        <v>0</v>
      </c>
      <c r="M495" s="60">
        <f>FAOAM!M495/'FAOAM  %PIB  (2)'!M$710*100</f>
        <v>0</v>
      </c>
      <c r="N495" s="93">
        <f>FAOAM!N495/'FAOAM  %PIB  (2)'!N$710*100</f>
        <v>0</v>
      </c>
    </row>
    <row r="496" spans="9:14" ht="18.75" hidden="1">
      <c r="I496" s="346"/>
      <c r="J496" s="9" t="s">
        <v>585</v>
      </c>
      <c r="K496" s="60">
        <f>FAOAM!K496/'FAOAM  %PIB  (2)'!K$710*100</f>
        <v>0</v>
      </c>
      <c r="L496" s="60">
        <f>FAOAM!L496/'FAOAM  %PIB  (2)'!L$710*100</f>
        <v>0</v>
      </c>
      <c r="M496" s="60">
        <f>FAOAM!M496/'FAOAM  %PIB  (2)'!M$710*100</f>
        <v>0</v>
      </c>
      <c r="N496" s="93">
        <f>FAOAM!N496/'FAOAM  %PIB  (2)'!N$710*100</f>
        <v>0</v>
      </c>
    </row>
    <row r="497" spans="9:14" ht="18.75" hidden="1">
      <c r="I497" s="346"/>
      <c r="J497" s="9" t="s">
        <v>585</v>
      </c>
      <c r="K497" s="60">
        <f>FAOAM!K497/'FAOAM  %PIB  (2)'!K$710*100</f>
        <v>0</v>
      </c>
      <c r="L497" s="60">
        <f>FAOAM!L497/'FAOAM  %PIB  (2)'!L$710*100</f>
        <v>0</v>
      </c>
      <c r="M497" s="60">
        <f>FAOAM!M497/'FAOAM  %PIB  (2)'!M$710*100</f>
        <v>0</v>
      </c>
      <c r="N497" s="93">
        <f>FAOAM!N497/'FAOAM  %PIB  (2)'!N$710*100</f>
        <v>0</v>
      </c>
    </row>
    <row r="498" spans="9:14" ht="18.75" hidden="1">
      <c r="I498" s="346"/>
      <c r="J498" s="9" t="s">
        <v>586</v>
      </c>
      <c r="K498" s="60">
        <f>FAOAM!K498/'FAOAM  %PIB  (2)'!K$710*100</f>
        <v>0</v>
      </c>
      <c r="L498" s="60">
        <f>FAOAM!L498/'FAOAM  %PIB  (2)'!L$710*100</f>
        <v>0</v>
      </c>
      <c r="M498" s="60">
        <f>FAOAM!M498/'FAOAM  %PIB  (2)'!M$710*100</f>
        <v>0</v>
      </c>
      <c r="N498" s="93">
        <f>FAOAM!N498/'FAOAM  %PIB  (2)'!N$710*100</f>
        <v>0</v>
      </c>
    </row>
    <row r="499" spans="9:14" ht="18.75" hidden="1">
      <c r="I499" s="346"/>
      <c r="J499" s="9" t="s">
        <v>587</v>
      </c>
      <c r="K499" s="60">
        <f>FAOAM!K499/'FAOAM  %PIB  (2)'!K$710*100</f>
        <v>0</v>
      </c>
      <c r="L499" s="60">
        <f>FAOAM!L499/'FAOAM  %PIB  (2)'!L$710*100</f>
        <v>0</v>
      </c>
      <c r="M499" s="60">
        <f>FAOAM!M499/'FAOAM  %PIB  (2)'!M$710*100</f>
        <v>0</v>
      </c>
      <c r="N499" s="93">
        <f>FAOAM!N499/'FAOAM  %PIB  (2)'!N$710*100</f>
        <v>0</v>
      </c>
    </row>
    <row r="500" spans="9:14" ht="18.75" hidden="1">
      <c r="I500" s="346"/>
      <c r="J500" s="9" t="s">
        <v>587</v>
      </c>
      <c r="K500" s="60">
        <f>FAOAM!K500/'FAOAM  %PIB  (2)'!K$710*100</f>
        <v>0</v>
      </c>
      <c r="L500" s="60">
        <f>FAOAM!L500/'FAOAM  %PIB  (2)'!L$710*100</f>
        <v>0</v>
      </c>
      <c r="M500" s="60">
        <f>FAOAM!M500/'FAOAM  %PIB  (2)'!M$710*100</f>
        <v>0</v>
      </c>
      <c r="N500" s="93">
        <f>FAOAM!N500/'FAOAM  %PIB  (2)'!N$710*100</f>
        <v>0</v>
      </c>
    </row>
    <row r="501" spans="9:14" ht="18.75" hidden="1">
      <c r="I501" s="346"/>
      <c r="J501" s="9" t="s">
        <v>588</v>
      </c>
      <c r="K501" s="60">
        <f>FAOAM!K501/'FAOAM  %PIB  (2)'!K$710*100</f>
        <v>0</v>
      </c>
      <c r="L501" s="60">
        <f>FAOAM!L501/'FAOAM  %PIB  (2)'!L$710*100</f>
        <v>0</v>
      </c>
      <c r="M501" s="60">
        <f>FAOAM!M501/'FAOAM  %PIB  (2)'!M$710*100</f>
        <v>0</v>
      </c>
      <c r="N501" s="93">
        <f>FAOAM!N501/'FAOAM  %PIB  (2)'!N$710*100</f>
        <v>0</v>
      </c>
    </row>
    <row r="502" spans="9:14" ht="18.75" hidden="1">
      <c r="I502" s="346"/>
      <c r="J502" s="9" t="s">
        <v>588</v>
      </c>
      <c r="K502" s="60">
        <f>FAOAM!K502/'FAOAM  %PIB  (2)'!K$710*100</f>
        <v>0</v>
      </c>
      <c r="L502" s="60">
        <f>FAOAM!L502/'FAOAM  %PIB  (2)'!L$710*100</f>
        <v>0</v>
      </c>
      <c r="M502" s="60">
        <f>FAOAM!M502/'FAOAM  %PIB  (2)'!M$710*100</f>
        <v>0</v>
      </c>
      <c r="N502" s="93">
        <f>FAOAM!N502/'FAOAM  %PIB  (2)'!N$710*100</f>
        <v>0</v>
      </c>
    </row>
    <row r="503" spans="9:14" ht="18.75" hidden="1">
      <c r="I503" s="346"/>
      <c r="J503" s="9" t="s">
        <v>589</v>
      </c>
      <c r="K503" s="60">
        <f>FAOAM!K503/'FAOAM  %PIB  (2)'!K$710*100</f>
        <v>0</v>
      </c>
      <c r="L503" s="60">
        <f>FAOAM!L503/'FAOAM  %PIB  (2)'!L$710*100</f>
        <v>0</v>
      </c>
      <c r="M503" s="60">
        <f>FAOAM!M503/'FAOAM  %PIB  (2)'!M$710*100</f>
        <v>0</v>
      </c>
      <c r="N503" s="93">
        <f>FAOAM!N503/'FAOAM  %PIB  (2)'!N$710*100</f>
        <v>0</v>
      </c>
    </row>
    <row r="504" spans="9:14" ht="18.75" hidden="1">
      <c r="I504" s="346"/>
      <c r="J504" s="9" t="s">
        <v>590</v>
      </c>
      <c r="K504" s="60">
        <f>FAOAM!K504/'FAOAM  %PIB  (2)'!K$710*100</f>
        <v>0</v>
      </c>
      <c r="L504" s="60">
        <f>FAOAM!L504/'FAOAM  %PIB  (2)'!L$710*100</f>
        <v>0</v>
      </c>
      <c r="M504" s="60">
        <f>FAOAM!M504/'FAOAM  %PIB  (2)'!M$710*100</f>
        <v>0</v>
      </c>
      <c r="N504" s="93">
        <f>FAOAM!N504/'FAOAM  %PIB  (2)'!N$710*100</f>
        <v>0</v>
      </c>
    </row>
    <row r="505" spans="9:14" ht="18.75" hidden="1">
      <c r="I505" s="346"/>
      <c r="J505" s="9" t="s">
        <v>590</v>
      </c>
      <c r="K505" s="60">
        <f>FAOAM!K505/'FAOAM  %PIB  (2)'!K$710*100</f>
        <v>0</v>
      </c>
      <c r="L505" s="60">
        <f>FAOAM!L505/'FAOAM  %PIB  (2)'!L$710*100</f>
        <v>0</v>
      </c>
      <c r="M505" s="60">
        <f>FAOAM!M505/'FAOAM  %PIB  (2)'!M$710*100</f>
        <v>0</v>
      </c>
      <c r="N505" s="93">
        <f>FAOAM!N505/'FAOAM  %PIB  (2)'!N$710*100</f>
        <v>0</v>
      </c>
    </row>
    <row r="506" spans="9:14" ht="18.75" hidden="1">
      <c r="I506" s="346"/>
      <c r="J506" s="9" t="s">
        <v>591</v>
      </c>
      <c r="K506" s="60">
        <f>FAOAM!K506/'FAOAM  %PIB  (2)'!K$710*100</f>
        <v>0</v>
      </c>
      <c r="L506" s="60">
        <f>FAOAM!L506/'FAOAM  %PIB  (2)'!L$710*100</f>
        <v>0</v>
      </c>
      <c r="M506" s="60">
        <f>FAOAM!M506/'FAOAM  %PIB  (2)'!M$710*100</f>
        <v>0</v>
      </c>
      <c r="N506" s="93">
        <f>FAOAM!N506/'FAOAM  %PIB  (2)'!N$710*100</f>
        <v>0</v>
      </c>
    </row>
    <row r="507" spans="9:14" ht="18.75" hidden="1">
      <c r="I507" s="346"/>
      <c r="J507" s="9" t="s">
        <v>591</v>
      </c>
      <c r="K507" s="60">
        <f>FAOAM!K507/'FAOAM  %PIB  (2)'!K$710*100</f>
        <v>0</v>
      </c>
      <c r="L507" s="60">
        <f>FAOAM!L507/'FAOAM  %PIB  (2)'!L$710*100</f>
        <v>0</v>
      </c>
      <c r="M507" s="60">
        <f>FAOAM!M507/'FAOAM  %PIB  (2)'!M$710*100</f>
        <v>0</v>
      </c>
      <c r="N507" s="93">
        <f>FAOAM!N507/'FAOAM  %PIB  (2)'!N$710*100</f>
        <v>0</v>
      </c>
    </row>
    <row r="508" spans="9:14" ht="18.75" hidden="1">
      <c r="I508" s="346"/>
      <c r="J508" s="9" t="s">
        <v>592</v>
      </c>
      <c r="K508" s="60">
        <f>FAOAM!K508/'FAOAM  %PIB  (2)'!K$710*100</f>
        <v>0</v>
      </c>
      <c r="L508" s="60">
        <f>FAOAM!L508/'FAOAM  %PIB  (2)'!L$710*100</f>
        <v>0</v>
      </c>
      <c r="M508" s="60">
        <f>FAOAM!M508/'FAOAM  %PIB  (2)'!M$710*100</f>
        <v>0</v>
      </c>
      <c r="N508" s="93">
        <f>FAOAM!N508/'FAOAM  %PIB  (2)'!N$710*100</f>
        <v>0</v>
      </c>
    </row>
    <row r="509" spans="9:14" ht="18.75" hidden="1">
      <c r="I509" s="346"/>
      <c r="J509" s="9" t="s">
        <v>592</v>
      </c>
      <c r="K509" s="60">
        <f>FAOAM!K509/'FAOAM  %PIB  (2)'!K$710*100</f>
        <v>0</v>
      </c>
      <c r="L509" s="60">
        <f>FAOAM!L509/'FAOAM  %PIB  (2)'!L$710*100</f>
        <v>0</v>
      </c>
      <c r="M509" s="60">
        <f>FAOAM!M509/'FAOAM  %PIB  (2)'!M$710*100</f>
        <v>0</v>
      </c>
      <c r="N509" s="93">
        <f>FAOAM!N509/'FAOAM  %PIB  (2)'!N$710*100</f>
        <v>0</v>
      </c>
    </row>
    <row r="510" spans="9:14" ht="18.75" hidden="1">
      <c r="I510" s="346"/>
      <c r="J510" s="9" t="s">
        <v>593</v>
      </c>
      <c r="K510" s="60">
        <f>FAOAM!K510/'FAOAM  %PIB  (2)'!K$710*100</f>
        <v>0</v>
      </c>
      <c r="L510" s="60">
        <f>FAOAM!L510/'FAOAM  %PIB  (2)'!L$710*100</f>
        <v>0</v>
      </c>
      <c r="M510" s="60">
        <f>FAOAM!M510/'FAOAM  %PIB  (2)'!M$710*100</f>
        <v>0</v>
      </c>
      <c r="N510" s="93">
        <f>FAOAM!N510/'FAOAM  %PIB  (2)'!N$710*100</f>
        <v>0</v>
      </c>
    </row>
    <row r="511" spans="9:14" ht="18.75" hidden="1">
      <c r="I511" s="346"/>
      <c r="J511" s="9" t="s">
        <v>593</v>
      </c>
      <c r="K511" s="60">
        <f>FAOAM!K511/'FAOAM  %PIB  (2)'!K$710*100</f>
        <v>0</v>
      </c>
      <c r="L511" s="60">
        <f>FAOAM!L511/'FAOAM  %PIB  (2)'!L$710*100</f>
        <v>0</v>
      </c>
      <c r="M511" s="60">
        <f>FAOAM!M511/'FAOAM  %PIB  (2)'!M$710*100</f>
        <v>0</v>
      </c>
      <c r="N511" s="93">
        <f>FAOAM!N511/'FAOAM  %PIB  (2)'!N$710*100</f>
        <v>0</v>
      </c>
    </row>
    <row r="512" spans="9:14" ht="18.75" hidden="1">
      <c r="I512" s="346"/>
      <c r="J512" s="9" t="s">
        <v>594</v>
      </c>
      <c r="K512" s="60">
        <f>FAOAM!K512/'FAOAM  %PIB  (2)'!K$710*100</f>
        <v>0</v>
      </c>
      <c r="L512" s="60">
        <f>FAOAM!L512/'FAOAM  %PIB  (2)'!L$710*100</f>
        <v>0</v>
      </c>
      <c r="M512" s="60">
        <f>FAOAM!M512/'FAOAM  %PIB  (2)'!M$710*100</f>
        <v>0</v>
      </c>
      <c r="N512" s="93">
        <f>FAOAM!N512/'FAOAM  %PIB  (2)'!N$710*100</f>
        <v>0</v>
      </c>
    </row>
    <row r="513" spans="9:14" ht="18.75" hidden="1">
      <c r="I513" s="346"/>
      <c r="J513" s="9" t="s">
        <v>595</v>
      </c>
      <c r="K513" s="60">
        <f>FAOAM!K513/'FAOAM  %PIB  (2)'!K$710*100</f>
        <v>0</v>
      </c>
      <c r="L513" s="60">
        <f>FAOAM!L513/'FAOAM  %PIB  (2)'!L$710*100</f>
        <v>0</v>
      </c>
      <c r="M513" s="60">
        <f>FAOAM!M513/'FAOAM  %PIB  (2)'!M$710*100</f>
        <v>0</v>
      </c>
      <c r="N513" s="93">
        <f>FAOAM!N513/'FAOAM  %PIB  (2)'!N$710*100</f>
        <v>0</v>
      </c>
    </row>
    <row r="514" spans="9:14" ht="18.75" hidden="1">
      <c r="I514" s="346"/>
      <c r="J514" s="9" t="s">
        <v>595</v>
      </c>
      <c r="K514" s="60">
        <f>FAOAM!K514/'FAOAM  %PIB  (2)'!K$710*100</f>
        <v>0</v>
      </c>
      <c r="L514" s="60">
        <f>FAOAM!L514/'FAOAM  %PIB  (2)'!L$710*100</f>
        <v>0</v>
      </c>
      <c r="M514" s="60">
        <f>FAOAM!M514/'FAOAM  %PIB  (2)'!M$710*100</f>
        <v>0</v>
      </c>
      <c r="N514" s="93">
        <f>FAOAM!N514/'FAOAM  %PIB  (2)'!N$710*100</f>
        <v>0</v>
      </c>
    </row>
    <row r="515" spans="9:14" ht="18.75" hidden="1">
      <c r="I515" s="346"/>
      <c r="J515" s="9" t="s">
        <v>596</v>
      </c>
      <c r="K515" s="60">
        <f>FAOAM!K515/'FAOAM  %PIB  (2)'!K$710*100</f>
        <v>0</v>
      </c>
      <c r="L515" s="60">
        <f>FAOAM!L515/'FAOAM  %PIB  (2)'!L$710*100</f>
        <v>0</v>
      </c>
      <c r="M515" s="60">
        <f>FAOAM!M515/'FAOAM  %PIB  (2)'!M$710*100</f>
        <v>0</v>
      </c>
      <c r="N515" s="93">
        <f>FAOAM!N515/'FAOAM  %PIB  (2)'!N$710*100</f>
        <v>0</v>
      </c>
    </row>
    <row r="516" spans="9:14" ht="18.75" hidden="1">
      <c r="I516" s="346"/>
      <c r="J516" s="9" t="s">
        <v>596</v>
      </c>
      <c r="K516" s="60">
        <f>FAOAM!K516/'FAOAM  %PIB  (2)'!K$710*100</f>
        <v>0</v>
      </c>
      <c r="L516" s="60">
        <f>FAOAM!L516/'FAOAM  %PIB  (2)'!L$710*100</f>
        <v>0</v>
      </c>
      <c r="M516" s="60">
        <f>FAOAM!M516/'FAOAM  %PIB  (2)'!M$710*100</f>
        <v>0</v>
      </c>
      <c r="N516" s="93">
        <f>FAOAM!N516/'FAOAM  %PIB  (2)'!N$710*100</f>
        <v>0</v>
      </c>
    </row>
    <row r="517" spans="9:14" ht="18.75" hidden="1">
      <c r="I517" s="346"/>
      <c r="J517" s="9" t="s">
        <v>597</v>
      </c>
      <c r="K517" s="60">
        <f>FAOAM!K517/'FAOAM  %PIB  (2)'!K$710*100</f>
        <v>0</v>
      </c>
      <c r="L517" s="60">
        <f>FAOAM!L517/'FAOAM  %PIB  (2)'!L$710*100</f>
        <v>0</v>
      </c>
      <c r="M517" s="60">
        <f>FAOAM!M517/'FAOAM  %PIB  (2)'!M$710*100</f>
        <v>0</v>
      </c>
      <c r="N517" s="93">
        <f>FAOAM!N517/'FAOAM  %PIB  (2)'!N$710*100</f>
        <v>0</v>
      </c>
    </row>
    <row r="518" spans="9:14" ht="18.75" hidden="1">
      <c r="I518" s="346"/>
      <c r="J518" s="9" t="s">
        <v>597</v>
      </c>
      <c r="K518" s="60">
        <f>FAOAM!K518/'FAOAM  %PIB  (2)'!K$710*100</f>
        <v>0</v>
      </c>
      <c r="L518" s="60">
        <f>FAOAM!L518/'FAOAM  %PIB  (2)'!L$710*100</f>
        <v>0</v>
      </c>
      <c r="M518" s="60">
        <f>FAOAM!M518/'FAOAM  %PIB  (2)'!M$710*100</f>
        <v>0</v>
      </c>
      <c r="N518" s="93">
        <f>FAOAM!N518/'FAOAM  %PIB  (2)'!N$710*100</f>
        <v>0</v>
      </c>
    </row>
    <row r="519" spans="9:14" ht="18.75" hidden="1">
      <c r="I519" s="346"/>
      <c r="J519" s="9" t="s">
        <v>598</v>
      </c>
      <c r="K519" s="60">
        <f>FAOAM!K519/'FAOAM  %PIB  (2)'!K$710*100</f>
        <v>0</v>
      </c>
      <c r="L519" s="60">
        <f>FAOAM!L519/'FAOAM  %PIB  (2)'!L$710*100</f>
        <v>0</v>
      </c>
      <c r="M519" s="60">
        <f>FAOAM!M519/'FAOAM  %PIB  (2)'!M$710*100</f>
        <v>0</v>
      </c>
      <c r="N519" s="93">
        <f>FAOAM!N519/'FAOAM  %PIB  (2)'!N$710*100</f>
        <v>0</v>
      </c>
    </row>
    <row r="520" spans="9:14" ht="18.75" hidden="1">
      <c r="I520" s="346"/>
      <c r="J520" s="9" t="s">
        <v>598</v>
      </c>
      <c r="K520" s="60">
        <f>FAOAM!K520/'FAOAM  %PIB  (2)'!K$710*100</f>
        <v>0</v>
      </c>
      <c r="L520" s="60">
        <f>FAOAM!L520/'FAOAM  %PIB  (2)'!L$710*100</f>
        <v>0</v>
      </c>
      <c r="M520" s="60">
        <f>FAOAM!M520/'FAOAM  %PIB  (2)'!M$710*100</f>
        <v>0</v>
      </c>
      <c r="N520" s="93">
        <f>FAOAM!N520/'FAOAM  %PIB  (2)'!N$710*100</f>
        <v>0</v>
      </c>
    </row>
    <row r="521" spans="9:14" ht="18.75" hidden="1">
      <c r="I521" s="346"/>
      <c r="J521" s="9" t="s">
        <v>599</v>
      </c>
      <c r="K521" s="60">
        <f>FAOAM!K521/'FAOAM  %PIB  (2)'!K$710*100</f>
        <v>0</v>
      </c>
      <c r="L521" s="60">
        <f>FAOAM!L521/'FAOAM  %PIB  (2)'!L$710*100</f>
        <v>0</v>
      </c>
      <c r="M521" s="60">
        <f>FAOAM!M521/'FAOAM  %PIB  (2)'!M$710*100</f>
        <v>0</v>
      </c>
      <c r="N521" s="93">
        <f>FAOAM!N521/'FAOAM  %PIB  (2)'!N$710*100</f>
        <v>0</v>
      </c>
    </row>
    <row r="522" spans="9:14" ht="18.75" hidden="1">
      <c r="I522" s="346"/>
      <c r="J522" s="9" t="s">
        <v>599</v>
      </c>
      <c r="K522" s="60">
        <f>FAOAM!K522/'FAOAM  %PIB  (2)'!K$710*100</f>
        <v>0</v>
      </c>
      <c r="L522" s="60">
        <f>FAOAM!L522/'FAOAM  %PIB  (2)'!L$710*100</f>
        <v>0</v>
      </c>
      <c r="M522" s="60">
        <f>FAOAM!M522/'FAOAM  %PIB  (2)'!M$710*100</f>
        <v>0</v>
      </c>
      <c r="N522" s="93">
        <f>FAOAM!N522/'FAOAM  %PIB  (2)'!N$710*100</f>
        <v>0</v>
      </c>
    </row>
    <row r="523" spans="9:14" ht="18.75" hidden="1">
      <c r="I523" s="346"/>
      <c r="J523" s="9" t="s">
        <v>600</v>
      </c>
      <c r="K523" s="60">
        <f>FAOAM!K523/'FAOAM  %PIB  (2)'!K$710*100</f>
        <v>0</v>
      </c>
      <c r="L523" s="60">
        <f>FAOAM!L523/'FAOAM  %PIB  (2)'!L$710*100</f>
        <v>0</v>
      </c>
      <c r="M523" s="60">
        <f>FAOAM!M523/'FAOAM  %PIB  (2)'!M$710*100</f>
        <v>0</v>
      </c>
      <c r="N523" s="93">
        <f>FAOAM!N523/'FAOAM  %PIB  (2)'!N$710*100</f>
        <v>0</v>
      </c>
    </row>
    <row r="524" spans="9:14" ht="18.75" hidden="1">
      <c r="I524" s="346"/>
      <c r="J524" s="9" t="s">
        <v>600</v>
      </c>
      <c r="K524" s="60">
        <f>FAOAM!K524/'FAOAM  %PIB  (2)'!K$710*100</f>
        <v>0</v>
      </c>
      <c r="L524" s="60">
        <f>FAOAM!L524/'FAOAM  %PIB  (2)'!L$710*100</f>
        <v>0</v>
      </c>
      <c r="M524" s="60">
        <f>FAOAM!M524/'FAOAM  %PIB  (2)'!M$710*100</f>
        <v>0</v>
      </c>
      <c r="N524" s="93">
        <f>FAOAM!N524/'FAOAM  %PIB  (2)'!N$710*100</f>
        <v>0</v>
      </c>
    </row>
    <row r="525" spans="9:14" ht="18.75" hidden="1">
      <c r="I525" s="346"/>
      <c r="J525" s="9" t="s">
        <v>600</v>
      </c>
      <c r="K525" s="60">
        <f>FAOAM!K525/'FAOAM  %PIB  (2)'!K$710*100</f>
        <v>0</v>
      </c>
      <c r="L525" s="60">
        <f>FAOAM!L525/'FAOAM  %PIB  (2)'!L$710*100</f>
        <v>0</v>
      </c>
      <c r="M525" s="60">
        <f>FAOAM!M525/'FAOAM  %PIB  (2)'!M$710*100</f>
        <v>0</v>
      </c>
      <c r="N525" s="93">
        <f>FAOAM!N525/'FAOAM  %PIB  (2)'!N$710*100</f>
        <v>0</v>
      </c>
    </row>
    <row r="526" spans="9:14" ht="18.75" hidden="1">
      <c r="I526" s="346"/>
      <c r="J526" s="9" t="s">
        <v>601</v>
      </c>
      <c r="K526" s="60">
        <f>FAOAM!K526/'FAOAM  %PIB  (2)'!K$710*100</f>
        <v>0</v>
      </c>
      <c r="L526" s="60">
        <f>FAOAM!L526/'FAOAM  %PIB  (2)'!L$710*100</f>
        <v>0</v>
      </c>
      <c r="M526" s="60">
        <f>FAOAM!M526/'FAOAM  %PIB  (2)'!M$710*100</f>
        <v>0</v>
      </c>
      <c r="N526" s="93">
        <f>FAOAM!N526/'FAOAM  %PIB  (2)'!N$710*100</f>
        <v>0</v>
      </c>
    </row>
    <row r="527" spans="9:14" ht="18.75" hidden="1">
      <c r="I527" s="346"/>
      <c r="J527" s="9" t="s">
        <v>601</v>
      </c>
      <c r="K527" s="60">
        <f>FAOAM!K527/'FAOAM  %PIB  (2)'!K$710*100</f>
        <v>0</v>
      </c>
      <c r="L527" s="60">
        <f>FAOAM!L527/'FAOAM  %PIB  (2)'!L$710*100</f>
        <v>0</v>
      </c>
      <c r="M527" s="60">
        <f>FAOAM!M527/'FAOAM  %PIB  (2)'!M$710*100</f>
        <v>0</v>
      </c>
      <c r="N527" s="93">
        <f>FAOAM!N527/'FAOAM  %PIB  (2)'!N$710*100</f>
        <v>0</v>
      </c>
    </row>
    <row r="528" spans="9:14" ht="18.75" hidden="1">
      <c r="I528" s="346"/>
      <c r="J528" s="9" t="s">
        <v>601</v>
      </c>
      <c r="K528" s="60">
        <f>FAOAM!K528/'FAOAM  %PIB  (2)'!K$710*100</f>
        <v>0</v>
      </c>
      <c r="L528" s="60">
        <f>FAOAM!L528/'FAOAM  %PIB  (2)'!L$710*100</f>
        <v>0</v>
      </c>
      <c r="M528" s="60">
        <f>FAOAM!M528/'FAOAM  %PIB  (2)'!M$710*100</f>
        <v>0</v>
      </c>
      <c r="N528" s="93">
        <f>FAOAM!N528/'FAOAM  %PIB  (2)'!N$710*100</f>
        <v>0</v>
      </c>
    </row>
    <row r="529" spans="9:14" ht="18.75" hidden="1">
      <c r="I529" s="224" t="s">
        <v>602</v>
      </c>
      <c r="J529" s="9" t="s">
        <v>603</v>
      </c>
      <c r="K529" s="60">
        <f>FAOAM!K529/'FAOAM  %PIB  (2)'!K$710*100</f>
        <v>0</v>
      </c>
      <c r="L529" s="60">
        <f>FAOAM!L529/'FAOAM  %PIB  (2)'!L$710*100</f>
        <v>0</v>
      </c>
      <c r="M529" s="60">
        <f>FAOAM!M529/'FAOAM  %PIB  (2)'!M$710*100</f>
        <v>0</v>
      </c>
      <c r="N529" s="93">
        <f>FAOAM!N529/'FAOAM  %PIB  (2)'!N$710*100</f>
        <v>0</v>
      </c>
    </row>
    <row r="530" spans="9:14" ht="18.75" hidden="1">
      <c r="I530" s="224" t="s">
        <v>604</v>
      </c>
      <c r="J530" s="9" t="s">
        <v>605</v>
      </c>
      <c r="K530" s="60">
        <f>FAOAM!K530/'FAOAM  %PIB  (2)'!K$710*100</f>
        <v>0</v>
      </c>
      <c r="L530" s="60">
        <f>FAOAM!L530/'FAOAM  %PIB  (2)'!L$710*100</f>
        <v>0</v>
      </c>
      <c r="M530" s="60">
        <f>FAOAM!M530/'FAOAM  %PIB  (2)'!M$710*100</f>
        <v>0</v>
      </c>
      <c r="N530" s="93">
        <f>FAOAM!N530/'FAOAM  %PIB  (2)'!N$710*100</f>
        <v>0</v>
      </c>
    </row>
    <row r="531" spans="9:14" ht="18.75" hidden="1">
      <c r="I531" s="224" t="s">
        <v>606</v>
      </c>
      <c r="J531" s="9" t="s">
        <v>607</v>
      </c>
      <c r="K531" s="60">
        <f>FAOAM!K531/'FAOAM  %PIB  (2)'!K$710*100</f>
        <v>0</v>
      </c>
      <c r="L531" s="60">
        <f>FAOAM!L531/'FAOAM  %PIB  (2)'!L$710*100</f>
        <v>0</v>
      </c>
      <c r="M531" s="60">
        <f>FAOAM!M531/'FAOAM  %PIB  (2)'!M$710*100</f>
        <v>0</v>
      </c>
      <c r="N531" s="93">
        <f>FAOAM!N531/'FAOAM  %PIB  (2)'!N$710*100</f>
        <v>0</v>
      </c>
    </row>
    <row r="532" spans="9:14" ht="18.75" hidden="1">
      <c r="I532" s="224" t="s">
        <v>608</v>
      </c>
      <c r="J532" s="9" t="s">
        <v>609</v>
      </c>
      <c r="K532" s="60">
        <f>FAOAM!K532/'FAOAM  %PIB  (2)'!K$710*100</f>
        <v>0</v>
      </c>
      <c r="L532" s="60">
        <f>FAOAM!L532/'FAOAM  %PIB  (2)'!L$710*100</f>
        <v>0</v>
      </c>
      <c r="M532" s="60">
        <f>FAOAM!M532/'FAOAM  %PIB  (2)'!M$710*100</f>
        <v>0</v>
      </c>
      <c r="N532" s="93">
        <f>FAOAM!N532/'FAOAM  %PIB  (2)'!N$710*100</f>
        <v>0</v>
      </c>
    </row>
    <row r="533" spans="9:14" ht="18.75" hidden="1">
      <c r="I533" s="224" t="s">
        <v>610</v>
      </c>
      <c r="J533" s="9" t="s">
        <v>609</v>
      </c>
      <c r="K533" s="60">
        <f>FAOAM!K533/'FAOAM  %PIB  (2)'!K$710*100</f>
        <v>0</v>
      </c>
      <c r="L533" s="60">
        <f>FAOAM!L533/'FAOAM  %PIB  (2)'!L$710*100</f>
        <v>0</v>
      </c>
      <c r="M533" s="60">
        <f>FAOAM!M533/'FAOAM  %PIB  (2)'!M$710*100</f>
        <v>0</v>
      </c>
      <c r="N533" s="93">
        <f>FAOAM!N533/'FAOAM  %PIB  (2)'!N$710*100</f>
        <v>0</v>
      </c>
    </row>
    <row r="534" spans="9:14" ht="18.75" hidden="1">
      <c r="I534" s="224" t="s">
        <v>611</v>
      </c>
      <c r="J534" s="9" t="s">
        <v>612</v>
      </c>
      <c r="K534" s="60">
        <f>FAOAM!K534/'FAOAM  %PIB  (2)'!K$710*100</f>
        <v>0</v>
      </c>
      <c r="L534" s="60">
        <f>FAOAM!L534/'FAOAM  %PIB  (2)'!L$710*100</f>
        <v>0</v>
      </c>
      <c r="M534" s="60">
        <f>FAOAM!M534/'FAOAM  %PIB  (2)'!M$710*100</f>
        <v>0</v>
      </c>
      <c r="N534" s="93">
        <f>FAOAM!N534/'FAOAM  %PIB  (2)'!N$710*100</f>
        <v>0</v>
      </c>
    </row>
    <row r="535" spans="9:14" ht="18.75" hidden="1">
      <c r="I535" s="224" t="s">
        <v>613</v>
      </c>
      <c r="J535" s="9" t="s">
        <v>612</v>
      </c>
      <c r="K535" s="60">
        <f>FAOAM!K535/'FAOAM  %PIB  (2)'!K$710*100</f>
        <v>0</v>
      </c>
      <c r="L535" s="60">
        <f>FAOAM!L535/'FAOAM  %PIB  (2)'!L$710*100</f>
        <v>0</v>
      </c>
      <c r="M535" s="60">
        <f>FAOAM!M535/'FAOAM  %PIB  (2)'!M$710*100</f>
        <v>0</v>
      </c>
      <c r="N535" s="93">
        <f>FAOAM!N535/'FAOAM  %PIB  (2)'!N$710*100</f>
        <v>0</v>
      </c>
    </row>
    <row r="536" spans="9:14" ht="18.75" hidden="1">
      <c r="I536" s="224" t="s">
        <v>614</v>
      </c>
      <c r="J536" s="9" t="s">
        <v>615</v>
      </c>
      <c r="K536" s="60">
        <f>FAOAM!K536/'FAOAM  %PIB  (2)'!K$710*100</f>
        <v>0</v>
      </c>
      <c r="L536" s="60">
        <f>FAOAM!L536/'FAOAM  %PIB  (2)'!L$710*100</f>
        <v>0</v>
      </c>
      <c r="M536" s="60">
        <f>FAOAM!M536/'FAOAM  %PIB  (2)'!M$710*100</f>
        <v>0</v>
      </c>
      <c r="N536" s="93">
        <f>FAOAM!N536/'FAOAM  %PIB  (2)'!N$710*100</f>
        <v>0</v>
      </c>
    </row>
    <row r="537" spans="9:14" ht="18.75" hidden="1">
      <c r="I537" s="224" t="s">
        <v>616</v>
      </c>
      <c r="J537" s="9" t="s">
        <v>617</v>
      </c>
      <c r="K537" s="60">
        <f>FAOAM!K537/'FAOAM  %PIB  (2)'!K$710*100</f>
        <v>0</v>
      </c>
      <c r="L537" s="60">
        <f>FAOAM!L537/'FAOAM  %PIB  (2)'!L$710*100</f>
        <v>0</v>
      </c>
      <c r="M537" s="60">
        <f>FAOAM!M537/'FAOAM  %PIB  (2)'!M$710*100</f>
        <v>0</v>
      </c>
      <c r="N537" s="93">
        <f>FAOAM!N537/'FAOAM  %PIB  (2)'!N$710*100</f>
        <v>0</v>
      </c>
    </row>
    <row r="538" spans="9:14" ht="18.75" hidden="1">
      <c r="I538" s="224" t="s">
        <v>618</v>
      </c>
      <c r="J538" s="9" t="s">
        <v>617</v>
      </c>
      <c r="K538" s="60">
        <f>FAOAM!K538/'FAOAM  %PIB  (2)'!K$710*100</f>
        <v>0</v>
      </c>
      <c r="L538" s="60">
        <f>FAOAM!L538/'FAOAM  %PIB  (2)'!L$710*100</f>
        <v>0</v>
      </c>
      <c r="M538" s="60">
        <f>FAOAM!M538/'FAOAM  %PIB  (2)'!M$710*100</f>
        <v>0</v>
      </c>
      <c r="N538" s="93">
        <f>FAOAM!N538/'FAOAM  %PIB  (2)'!N$710*100</f>
        <v>0</v>
      </c>
    </row>
    <row r="539" spans="9:14" ht="18.75" hidden="1">
      <c r="I539" s="224" t="s">
        <v>619</v>
      </c>
      <c r="J539" s="9" t="s">
        <v>620</v>
      </c>
      <c r="K539" s="60">
        <f>FAOAM!K539/'FAOAM  %PIB  (2)'!K$710*100</f>
        <v>0</v>
      </c>
      <c r="L539" s="60">
        <f>FAOAM!L539/'FAOAM  %PIB  (2)'!L$710*100</f>
        <v>0</v>
      </c>
      <c r="M539" s="60">
        <f>FAOAM!M539/'FAOAM  %PIB  (2)'!M$710*100</f>
        <v>0</v>
      </c>
      <c r="N539" s="93">
        <f>FAOAM!N539/'FAOAM  %PIB  (2)'!N$710*100</f>
        <v>0</v>
      </c>
    </row>
    <row r="540" spans="9:14" ht="18.75" hidden="1">
      <c r="I540" s="224" t="s">
        <v>621</v>
      </c>
      <c r="J540" s="9" t="s">
        <v>620</v>
      </c>
      <c r="K540" s="60">
        <f>FAOAM!K540/'FAOAM  %PIB  (2)'!K$710*100</f>
        <v>0</v>
      </c>
      <c r="L540" s="60">
        <f>FAOAM!L540/'FAOAM  %PIB  (2)'!L$710*100</f>
        <v>0</v>
      </c>
      <c r="M540" s="60">
        <f>FAOAM!M540/'FAOAM  %PIB  (2)'!M$710*100</f>
        <v>0</v>
      </c>
      <c r="N540" s="93">
        <f>FAOAM!N540/'FAOAM  %PIB  (2)'!N$710*100</f>
        <v>0</v>
      </c>
    </row>
    <row r="541" spans="9:14" ht="18.75" hidden="1">
      <c r="I541" s="224" t="s">
        <v>622</v>
      </c>
      <c r="J541" s="9" t="s">
        <v>623</v>
      </c>
      <c r="K541" s="60">
        <f>FAOAM!K541/'FAOAM  %PIB  (2)'!K$710*100</f>
        <v>0</v>
      </c>
      <c r="L541" s="60">
        <f>FAOAM!L541/'FAOAM  %PIB  (2)'!L$710*100</f>
        <v>0</v>
      </c>
      <c r="M541" s="60">
        <f>FAOAM!M541/'FAOAM  %PIB  (2)'!M$710*100</f>
        <v>0</v>
      </c>
      <c r="N541" s="93">
        <f>FAOAM!N541/'FAOAM  %PIB  (2)'!N$710*100</f>
        <v>0</v>
      </c>
    </row>
    <row r="542" spans="9:14" ht="18.75" hidden="1">
      <c r="I542" s="224" t="s">
        <v>624</v>
      </c>
      <c r="J542" s="9" t="s">
        <v>625</v>
      </c>
      <c r="K542" s="60">
        <f>FAOAM!K542/'FAOAM  %PIB  (2)'!K$710*100</f>
        <v>0</v>
      </c>
      <c r="L542" s="60">
        <f>FAOAM!L542/'FAOAM  %PIB  (2)'!L$710*100</f>
        <v>0</v>
      </c>
      <c r="M542" s="60">
        <f>FAOAM!M542/'FAOAM  %PIB  (2)'!M$710*100</f>
        <v>0</v>
      </c>
      <c r="N542" s="93">
        <f>FAOAM!N542/'FAOAM  %PIB  (2)'!N$710*100</f>
        <v>0</v>
      </c>
    </row>
    <row r="543" spans="9:14" ht="18.75" hidden="1">
      <c r="I543" s="224" t="s">
        <v>626</v>
      </c>
      <c r="J543" s="9" t="s">
        <v>627</v>
      </c>
      <c r="K543" s="60">
        <f>FAOAM!K543/'FAOAM  %PIB  (2)'!K$710*100</f>
        <v>0</v>
      </c>
      <c r="L543" s="60">
        <f>FAOAM!L543/'FAOAM  %PIB  (2)'!L$710*100</f>
        <v>0</v>
      </c>
      <c r="M543" s="60">
        <f>FAOAM!M543/'FAOAM  %PIB  (2)'!M$710*100</f>
        <v>0</v>
      </c>
      <c r="N543" s="93">
        <f>FAOAM!N543/'FAOAM  %PIB  (2)'!N$710*100</f>
        <v>0</v>
      </c>
    </row>
    <row r="544" spans="9:14" ht="18.75" hidden="1">
      <c r="I544" s="224" t="s">
        <v>628</v>
      </c>
      <c r="J544" s="9" t="s">
        <v>627</v>
      </c>
      <c r="K544" s="60">
        <f>FAOAM!K544/'FAOAM  %PIB  (2)'!K$710*100</f>
        <v>0</v>
      </c>
      <c r="L544" s="60">
        <f>FAOAM!L544/'FAOAM  %PIB  (2)'!L$710*100</f>
        <v>0</v>
      </c>
      <c r="M544" s="60">
        <f>FAOAM!M544/'FAOAM  %PIB  (2)'!M$710*100</f>
        <v>0</v>
      </c>
      <c r="N544" s="93">
        <f>FAOAM!N544/'FAOAM  %PIB  (2)'!N$710*100</f>
        <v>0</v>
      </c>
    </row>
    <row r="545" spans="9:14" ht="30" hidden="1">
      <c r="I545" s="224" t="s">
        <v>629</v>
      </c>
      <c r="J545" s="9" t="s">
        <v>630</v>
      </c>
      <c r="K545" s="60">
        <f>FAOAM!K545/'FAOAM  %PIB  (2)'!K$710*100</f>
        <v>0</v>
      </c>
      <c r="L545" s="60">
        <f>FAOAM!L545/'FAOAM  %PIB  (2)'!L$710*100</f>
        <v>0</v>
      </c>
      <c r="M545" s="60">
        <f>FAOAM!M545/'FAOAM  %PIB  (2)'!M$710*100</f>
        <v>0</v>
      </c>
      <c r="N545" s="93">
        <f>FAOAM!N545/'FAOAM  %PIB  (2)'!N$710*100</f>
        <v>0</v>
      </c>
    </row>
    <row r="546" spans="9:14" ht="30" hidden="1">
      <c r="I546" s="224" t="s">
        <v>631</v>
      </c>
      <c r="J546" s="9" t="s">
        <v>630</v>
      </c>
      <c r="K546" s="60">
        <f>FAOAM!K546/'FAOAM  %PIB  (2)'!K$710*100</f>
        <v>0</v>
      </c>
      <c r="L546" s="60">
        <f>FAOAM!L546/'FAOAM  %PIB  (2)'!L$710*100</f>
        <v>0</v>
      </c>
      <c r="M546" s="60">
        <f>FAOAM!M546/'FAOAM  %PIB  (2)'!M$710*100</f>
        <v>0</v>
      </c>
      <c r="N546" s="93">
        <f>FAOAM!N546/'FAOAM  %PIB  (2)'!N$710*100</f>
        <v>0</v>
      </c>
    </row>
    <row r="547" spans="9:14" ht="30" hidden="1">
      <c r="I547" s="224" t="s">
        <v>632</v>
      </c>
      <c r="J547" s="9" t="s">
        <v>633</v>
      </c>
      <c r="K547" s="60">
        <f>FAOAM!K547/'FAOAM  %PIB  (2)'!K$710*100</f>
        <v>0</v>
      </c>
      <c r="L547" s="60">
        <f>FAOAM!L547/'FAOAM  %PIB  (2)'!L$710*100</f>
        <v>0</v>
      </c>
      <c r="M547" s="60">
        <f>FAOAM!M547/'FAOAM  %PIB  (2)'!M$710*100</f>
        <v>0</v>
      </c>
      <c r="N547" s="93">
        <f>FAOAM!N547/'FAOAM  %PIB  (2)'!N$710*100</f>
        <v>0</v>
      </c>
    </row>
    <row r="548" spans="9:14" ht="30" hidden="1">
      <c r="I548" s="224" t="s">
        <v>634</v>
      </c>
      <c r="J548" s="9" t="s">
        <v>635</v>
      </c>
      <c r="K548" s="60">
        <f>FAOAM!K548/'FAOAM  %PIB  (2)'!K$710*100</f>
        <v>0</v>
      </c>
      <c r="L548" s="60">
        <f>FAOAM!L548/'FAOAM  %PIB  (2)'!L$710*100</f>
        <v>0</v>
      </c>
      <c r="M548" s="60">
        <f>FAOAM!M548/'FAOAM  %PIB  (2)'!M$710*100</f>
        <v>0</v>
      </c>
      <c r="N548" s="93">
        <f>FAOAM!N548/'FAOAM  %PIB  (2)'!N$710*100</f>
        <v>0</v>
      </c>
    </row>
    <row r="549" spans="9:14" ht="30" hidden="1">
      <c r="I549" s="224" t="s">
        <v>636</v>
      </c>
      <c r="J549" s="9" t="s">
        <v>635</v>
      </c>
      <c r="K549" s="60">
        <f>FAOAM!K549/'FAOAM  %PIB  (2)'!K$710*100</f>
        <v>0</v>
      </c>
      <c r="L549" s="60">
        <f>FAOAM!L549/'FAOAM  %PIB  (2)'!L$710*100</f>
        <v>0</v>
      </c>
      <c r="M549" s="60">
        <f>FAOAM!M549/'FAOAM  %PIB  (2)'!M$710*100</f>
        <v>0</v>
      </c>
      <c r="N549" s="93">
        <f>FAOAM!N549/'FAOAM  %PIB  (2)'!N$710*100</f>
        <v>0</v>
      </c>
    </row>
    <row r="550" spans="9:14" ht="30" hidden="1">
      <c r="I550" s="224" t="s">
        <v>637</v>
      </c>
      <c r="J550" s="9" t="s">
        <v>638</v>
      </c>
      <c r="K550" s="60">
        <f>FAOAM!K550/'FAOAM  %PIB  (2)'!K$710*100</f>
        <v>0</v>
      </c>
      <c r="L550" s="60">
        <f>FAOAM!L550/'FAOAM  %PIB  (2)'!L$710*100</f>
        <v>0</v>
      </c>
      <c r="M550" s="60">
        <f>FAOAM!M550/'FAOAM  %PIB  (2)'!M$710*100</f>
        <v>0</v>
      </c>
      <c r="N550" s="93">
        <f>FAOAM!N550/'FAOAM  %PIB  (2)'!N$710*100</f>
        <v>0</v>
      </c>
    </row>
    <row r="551" spans="9:14" ht="30" hidden="1">
      <c r="I551" s="224" t="s">
        <v>639</v>
      </c>
      <c r="J551" s="9" t="s">
        <v>638</v>
      </c>
      <c r="K551" s="60">
        <f>FAOAM!K551/'FAOAM  %PIB  (2)'!K$710*100</f>
        <v>0</v>
      </c>
      <c r="L551" s="60">
        <f>FAOAM!L551/'FAOAM  %PIB  (2)'!L$710*100</f>
        <v>0</v>
      </c>
      <c r="M551" s="60">
        <f>FAOAM!M551/'FAOAM  %PIB  (2)'!M$710*100</f>
        <v>0</v>
      </c>
      <c r="N551" s="93">
        <f>FAOAM!N551/'FAOAM  %PIB  (2)'!N$710*100</f>
        <v>0</v>
      </c>
    </row>
    <row r="552" spans="9:14" ht="18.75" hidden="1">
      <c r="I552" s="224" t="s">
        <v>640</v>
      </c>
      <c r="J552" s="9" t="s">
        <v>641</v>
      </c>
      <c r="K552" s="60">
        <f>FAOAM!K552/'FAOAM  %PIB  (2)'!K$710*100</f>
        <v>0</v>
      </c>
      <c r="L552" s="60">
        <f>FAOAM!L552/'FAOAM  %PIB  (2)'!L$710*100</f>
        <v>0</v>
      </c>
      <c r="M552" s="60">
        <f>FAOAM!M552/'FAOAM  %PIB  (2)'!M$710*100</f>
        <v>0</v>
      </c>
      <c r="N552" s="93">
        <f>FAOAM!N552/'FAOAM  %PIB  (2)'!N$710*100</f>
        <v>0</v>
      </c>
    </row>
    <row r="553" spans="9:14" ht="18.75" hidden="1">
      <c r="I553" s="224" t="s">
        <v>642</v>
      </c>
      <c r="J553" s="9" t="s">
        <v>643</v>
      </c>
      <c r="K553" s="60">
        <f>FAOAM!K553/'FAOAM  %PIB  (2)'!K$710*100</f>
        <v>0</v>
      </c>
      <c r="L553" s="60">
        <f>FAOAM!L553/'FAOAM  %PIB  (2)'!L$710*100</f>
        <v>0</v>
      </c>
      <c r="M553" s="60">
        <f>FAOAM!M553/'FAOAM  %PIB  (2)'!M$710*100</f>
        <v>0</v>
      </c>
      <c r="N553" s="93">
        <f>FAOAM!N553/'FAOAM  %PIB  (2)'!N$710*100</f>
        <v>0</v>
      </c>
    </row>
    <row r="554" spans="9:14" ht="18.75" hidden="1">
      <c r="I554" s="224" t="s">
        <v>644</v>
      </c>
      <c r="J554" s="9" t="s">
        <v>643</v>
      </c>
      <c r="K554" s="60">
        <f>FAOAM!K554/'FAOAM  %PIB  (2)'!K$710*100</f>
        <v>0</v>
      </c>
      <c r="L554" s="60">
        <f>FAOAM!L554/'FAOAM  %PIB  (2)'!L$710*100</f>
        <v>0</v>
      </c>
      <c r="M554" s="60">
        <f>FAOAM!M554/'FAOAM  %PIB  (2)'!M$710*100</f>
        <v>0</v>
      </c>
      <c r="N554" s="93">
        <f>FAOAM!N554/'FAOAM  %PIB  (2)'!N$710*100</f>
        <v>0</v>
      </c>
    </row>
    <row r="555" spans="9:14" ht="18.75" hidden="1">
      <c r="I555" s="224" t="s">
        <v>645</v>
      </c>
      <c r="J555" s="9" t="s">
        <v>646</v>
      </c>
      <c r="K555" s="60">
        <f>FAOAM!K555/'FAOAM  %PIB  (2)'!K$710*100</f>
        <v>0</v>
      </c>
      <c r="L555" s="60">
        <f>FAOAM!L555/'FAOAM  %PIB  (2)'!L$710*100</f>
        <v>0</v>
      </c>
      <c r="M555" s="60">
        <f>FAOAM!M555/'FAOAM  %PIB  (2)'!M$710*100</f>
        <v>0</v>
      </c>
      <c r="N555" s="93">
        <f>FAOAM!N555/'FAOAM  %PIB  (2)'!N$710*100</f>
        <v>0</v>
      </c>
    </row>
    <row r="556" spans="9:14" ht="18.75" hidden="1">
      <c r="I556" s="224" t="s">
        <v>647</v>
      </c>
      <c r="J556" s="9" t="s">
        <v>646</v>
      </c>
      <c r="K556" s="60">
        <f>FAOAM!K556/'FAOAM  %PIB  (2)'!K$710*100</f>
        <v>0</v>
      </c>
      <c r="L556" s="60">
        <f>FAOAM!L556/'FAOAM  %PIB  (2)'!L$710*100</f>
        <v>0</v>
      </c>
      <c r="M556" s="60">
        <f>FAOAM!M556/'FAOAM  %PIB  (2)'!M$710*100</f>
        <v>0</v>
      </c>
      <c r="N556" s="93">
        <f>FAOAM!N556/'FAOAM  %PIB  (2)'!N$710*100</f>
        <v>0</v>
      </c>
    </row>
    <row r="557" spans="9:14" ht="18.75" hidden="1">
      <c r="I557" s="224" t="s">
        <v>648</v>
      </c>
      <c r="J557" s="9" t="s">
        <v>649</v>
      </c>
      <c r="K557" s="60">
        <f>FAOAM!K557/'FAOAM  %PIB  (2)'!K$710*100</f>
        <v>0</v>
      </c>
      <c r="L557" s="60">
        <f>FAOAM!L557/'FAOAM  %PIB  (2)'!L$710*100</f>
        <v>0</v>
      </c>
      <c r="M557" s="60">
        <f>FAOAM!M557/'FAOAM  %PIB  (2)'!M$710*100</f>
        <v>0</v>
      </c>
      <c r="N557" s="93">
        <f>FAOAM!N557/'FAOAM  %PIB  (2)'!N$710*100</f>
        <v>0</v>
      </c>
    </row>
    <row r="558" spans="9:14" ht="30" hidden="1">
      <c r="I558" s="224" t="s">
        <v>650</v>
      </c>
      <c r="J558" s="9" t="s">
        <v>651</v>
      </c>
      <c r="K558" s="60">
        <f>FAOAM!K558/'FAOAM  %PIB  (2)'!K$710*100</f>
        <v>0</v>
      </c>
      <c r="L558" s="60">
        <f>FAOAM!L558/'FAOAM  %PIB  (2)'!L$710*100</f>
        <v>0</v>
      </c>
      <c r="M558" s="60">
        <f>FAOAM!M558/'FAOAM  %PIB  (2)'!M$710*100</f>
        <v>0</v>
      </c>
      <c r="N558" s="93">
        <f>FAOAM!N558/'FAOAM  %PIB  (2)'!N$710*100</f>
        <v>0</v>
      </c>
    </row>
    <row r="559" spans="9:14" ht="30" hidden="1">
      <c r="I559" s="224" t="s">
        <v>652</v>
      </c>
      <c r="J559" s="9" t="s">
        <v>653</v>
      </c>
      <c r="K559" s="60">
        <f>FAOAM!K559/'FAOAM  %PIB  (2)'!K$710*100</f>
        <v>0</v>
      </c>
      <c r="L559" s="60">
        <f>FAOAM!L559/'FAOAM  %PIB  (2)'!L$710*100</f>
        <v>0</v>
      </c>
      <c r="M559" s="60">
        <f>FAOAM!M559/'FAOAM  %PIB  (2)'!M$710*100</f>
        <v>0</v>
      </c>
      <c r="N559" s="93">
        <f>FAOAM!N559/'FAOAM  %PIB  (2)'!N$710*100</f>
        <v>0</v>
      </c>
    </row>
    <row r="560" spans="9:14" ht="30" hidden="1">
      <c r="I560" s="224" t="s">
        <v>654</v>
      </c>
      <c r="J560" s="9" t="s">
        <v>653</v>
      </c>
      <c r="K560" s="60">
        <f>FAOAM!K560/'FAOAM  %PIB  (2)'!K$710*100</f>
        <v>0</v>
      </c>
      <c r="L560" s="60">
        <f>FAOAM!L560/'FAOAM  %PIB  (2)'!L$710*100</f>
        <v>0</v>
      </c>
      <c r="M560" s="60">
        <f>FAOAM!M560/'FAOAM  %PIB  (2)'!M$710*100</f>
        <v>0</v>
      </c>
      <c r="N560" s="93">
        <f>FAOAM!N560/'FAOAM  %PIB  (2)'!N$710*100</f>
        <v>0</v>
      </c>
    </row>
    <row r="561" spans="9:14" ht="30" hidden="1">
      <c r="I561" s="224" t="s">
        <v>655</v>
      </c>
      <c r="J561" s="9" t="s">
        <v>656</v>
      </c>
      <c r="K561" s="60">
        <f>FAOAM!K561/'FAOAM  %PIB  (2)'!K$710*100</f>
        <v>0</v>
      </c>
      <c r="L561" s="60">
        <f>FAOAM!L561/'FAOAM  %PIB  (2)'!L$710*100</f>
        <v>0</v>
      </c>
      <c r="M561" s="60">
        <f>FAOAM!M561/'FAOAM  %PIB  (2)'!M$710*100</f>
        <v>0</v>
      </c>
      <c r="N561" s="93">
        <f>FAOAM!N561/'FAOAM  %PIB  (2)'!N$710*100</f>
        <v>0</v>
      </c>
    </row>
    <row r="562" spans="9:14" ht="30" hidden="1">
      <c r="I562" s="224" t="s">
        <v>657</v>
      </c>
      <c r="J562" s="9" t="s">
        <v>656</v>
      </c>
      <c r="K562" s="60">
        <f>FAOAM!K562/'FAOAM  %PIB  (2)'!K$710*100</f>
        <v>0</v>
      </c>
      <c r="L562" s="60">
        <f>FAOAM!L562/'FAOAM  %PIB  (2)'!L$710*100</f>
        <v>0</v>
      </c>
      <c r="M562" s="60">
        <f>FAOAM!M562/'FAOAM  %PIB  (2)'!M$710*100</f>
        <v>0</v>
      </c>
      <c r="N562" s="93">
        <f>FAOAM!N562/'FAOAM  %PIB  (2)'!N$710*100</f>
        <v>0</v>
      </c>
    </row>
    <row r="563" spans="9:14" ht="18.75" hidden="1">
      <c r="I563" s="224" t="s">
        <v>658</v>
      </c>
      <c r="J563" s="9" t="s">
        <v>659</v>
      </c>
      <c r="K563" s="60">
        <f>FAOAM!K563/'FAOAM  %PIB  (2)'!K$710*100</f>
        <v>0</v>
      </c>
      <c r="L563" s="60">
        <f>FAOAM!L563/'FAOAM  %PIB  (2)'!L$710*100</f>
        <v>0</v>
      </c>
      <c r="M563" s="60">
        <f>FAOAM!M563/'FAOAM  %PIB  (2)'!M$710*100</f>
        <v>0</v>
      </c>
      <c r="N563" s="93">
        <f>FAOAM!N563/'FAOAM  %PIB  (2)'!N$710*100</f>
        <v>0</v>
      </c>
    </row>
    <row r="564" spans="9:14" ht="18.75" hidden="1">
      <c r="I564" s="224" t="s">
        <v>660</v>
      </c>
      <c r="J564" s="9" t="s">
        <v>661</v>
      </c>
      <c r="K564" s="60">
        <f>FAOAM!K564/'FAOAM  %PIB  (2)'!K$710*100</f>
        <v>0</v>
      </c>
      <c r="L564" s="60">
        <f>FAOAM!L564/'FAOAM  %PIB  (2)'!L$710*100</f>
        <v>0</v>
      </c>
      <c r="M564" s="60">
        <f>FAOAM!M564/'FAOAM  %PIB  (2)'!M$710*100</f>
        <v>0</v>
      </c>
      <c r="N564" s="93">
        <f>FAOAM!N564/'FAOAM  %PIB  (2)'!N$710*100</f>
        <v>0</v>
      </c>
    </row>
    <row r="565" spans="9:14" ht="18.75" hidden="1">
      <c r="I565" s="224" t="s">
        <v>662</v>
      </c>
      <c r="J565" s="9" t="s">
        <v>661</v>
      </c>
      <c r="K565" s="60">
        <f>FAOAM!K565/'FAOAM  %PIB  (2)'!K$710*100</f>
        <v>0</v>
      </c>
      <c r="L565" s="60">
        <f>FAOAM!L565/'FAOAM  %PIB  (2)'!L$710*100</f>
        <v>0</v>
      </c>
      <c r="M565" s="60">
        <f>FAOAM!M565/'FAOAM  %PIB  (2)'!M$710*100</f>
        <v>0</v>
      </c>
      <c r="N565" s="93">
        <f>FAOAM!N565/'FAOAM  %PIB  (2)'!N$710*100</f>
        <v>0</v>
      </c>
    </row>
    <row r="566" spans="9:14" ht="18.75" hidden="1">
      <c r="I566" s="224" t="s">
        <v>663</v>
      </c>
      <c r="J566" s="9" t="s">
        <v>664</v>
      </c>
      <c r="K566" s="60">
        <f>FAOAM!K566/'FAOAM  %PIB  (2)'!K$710*100</f>
        <v>0</v>
      </c>
      <c r="L566" s="60">
        <f>FAOAM!L566/'FAOAM  %PIB  (2)'!L$710*100</f>
        <v>0</v>
      </c>
      <c r="M566" s="60">
        <f>FAOAM!M566/'FAOAM  %PIB  (2)'!M$710*100</f>
        <v>0</v>
      </c>
      <c r="N566" s="93">
        <f>FAOAM!N566/'FAOAM  %PIB  (2)'!N$710*100</f>
        <v>0</v>
      </c>
    </row>
    <row r="567" spans="9:14" ht="18.75" hidden="1">
      <c r="I567" s="224" t="s">
        <v>665</v>
      </c>
      <c r="J567" s="9" t="s">
        <v>664</v>
      </c>
      <c r="K567" s="60">
        <f>FAOAM!K567/'FAOAM  %PIB  (2)'!K$710*100</f>
        <v>0</v>
      </c>
      <c r="L567" s="60">
        <f>FAOAM!L567/'FAOAM  %PIB  (2)'!L$710*100</f>
        <v>0</v>
      </c>
      <c r="M567" s="60">
        <f>FAOAM!M567/'FAOAM  %PIB  (2)'!M$710*100</f>
        <v>0</v>
      </c>
      <c r="N567" s="93">
        <f>FAOAM!N567/'FAOAM  %PIB  (2)'!N$710*100</f>
        <v>0</v>
      </c>
    </row>
    <row r="568" spans="9:14" ht="18.75" hidden="1">
      <c r="I568" s="224" t="s">
        <v>666</v>
      </c>
      <c r="J568" s="9" t="s">
        <v>667</v>
      </c>
      <c r="K568" s="60">
        <f>FAOAM!K568/'FAOAM  %PIB  (2)'!K$710*100</f>
        <v>0</v>
      </c>
      <c r="L568" s="60">
        <f>FAOAM!L568/'FAOAM  %PIB  (2)'!L$710*100</f>
        <v>0</v>
      </c>
      <c r="M568" s="60">
        <f>FAOAM!M568/'FAOAM  %PIB  (2)'!M$710*100</f>
        <v>0</v>
      </c>
      <c r="N568" s="93">
        <f>FAOAM!N568/'FAOAM  %PIB  (2)'!N$710*100</f>
        <v>0</v>
      </c>
    </row>
    <row r="569" spans="9:14" ht="30" hidden="1">
      <c r="I569" s="224" t="s">
        <v>668</v>
      </c>
      <c r="J569" s="9" t="s">
        <v>669</v>
      </c>
      <c r="K569" s="60">
        <f>FAOAM!K569/'FAOAM  %PIB  (2)'!K$710*100</f>
        <v>0</v>
      </c>
      <c r="L569" s="60">
        <f>FAOAM!L569/'FAOAM  %PIB  (2)'!L$710*100</f>
        <v>0</v>
      </c>
      <c r="M569" s="60">
        <f>FAOAM!M569/'FAOAM  %PIB  (2)'!M$710*100</f>
        <v>0</v>
      </c>
      <c r="N569" s="93">
        <f>FAOAM!N569/'FAOAM  %PIB  (2)'!N$710*100</f>
        <v>0</v>
      </c>
    </row>
    <row r="570" spans="9:14" ht="30" hidden="1">
      <c r="I570" s="224" t="s">
        <v>670</v>
      </c>
      <c r="J570" s="9" t="s">
        <v>671</v>
      </c>
      <c r="K570" s="60">
        <f>FAOAM!K570/'FAOAM  %PIB  (2)'!K$710*100</f>
        <v>0</v>
      </c>
      <c r="L570" s="60">
        <f>FAOAM!L570/'FAOAM  %PIB  (2)'!L$710*100</f>
        <v>0</v>
      </c>
      <c r="M570" s="60">
        <f>FAOAM!M570/'FAOAM  %PIB  (2)'!M$710*100</f>
        <v>0</v>
      </c>
      <c r="N570" s="93">
        <f>FAOAM!N570/'FAOAM  %PIB  (2)'!N$710*100</f>
        <v>0</v>
      </c>
    </row>
    <row r="571" spans="9:14" ht="30" hidden="1">
      <c r="I571" s="224" t="s">
        <v>672</v>
      </c>
      <c r="J571" s="9" t="s">
        <v>671</v>
      </c>
      <c r="K571" s="60">
        <f>FAOAM!K571/'FAOAM  %PIB  (2)'!K$710*100</f>
        <v>0</v>
      </c>
      <c r="L571" s="60">
        <f>FAOAM!L571/'FAOAM  %PIB  (2)'!L$710*100</f>
        <v>0</v>
      </c>
      <c r="M571" s="60">
        <f>FAOAM!M571/'FAOAM  %PIB  (2)'!M$710*100</f>
        <v>0</v>
      </c>
      <c r="N571" s="93">
        <f>FAOAM!N571/'FAOAM  %PIB  (2)'!N$710*100</f>
        <v>0</v>
      </c>
    </row>
    <row r="572" spans="9:14" ht="30" hidden="1">
      <c r="I572" s="224" t="s">
        <v>673</v>
      </c>
      <c r="J572" s="9" t="s">
        <v>674</v>
      </c>
      <c r="K572" s="60">
        <f>FAOAM!K572/'FAOAM  %PIB  (2)'!K$710*100</f>
        <v>0</v>
      </c>
      <c r="L572" s="60">
        <f>FAOAM!L572/'FAOAM  %PIB  (2)'!L$710*100</f>
        <v>0</v>
      </c>
      <c r="M572" s="60">
        <f>FAOAM!M572/'FAOAM  %PIB  (2)'!M$710*100</f>
        <v>0</v>
      </c>
      <c r="N572" s="93">
        <f>FAOAM!N572/'FAOAM  %PIB  (2)'!N$710*100</f>
        <v>0</v>
      </c>
    </row>
    <row r="573" spans="9:14" ht="30" hidden="1">
      <c r="I573" s="224" t="s">
        <v>675</v>
      </c>
      <c r="J573" s="9" t="s">
        <v>676</v>
      </c>
      <c r="K573" s="60">
        <f>FAOAM!K573/'FAOAM  %PIB  (2)'!K$710*100</f>
        <v>0</v>
      </c>
      <c r="L573" s="60">
        <f>FAOAM!L573/'FAOAM  %PIB  (2)'!L$710*100</f>
        <v>0</v>
      </c>
      <c r="M573" s="60">
        <f>FAOAM!M573/'FAOAM  %PIB  (2)'!M$710*100</f>
        <v>0</v>
      </c>
      <c r="N573" s="93">
        <f>FAOAM!N573/'FAOAM  %PIB  (2)'!N$710*100</f>
        <v>0</v>
      </c>
    </row>
    <row r="574" spans="9:14" ht="18.75" hidden="1">
      <c r="I574" s="224" t="s">
        <v>677</v>
      </c>
      <c r="J574" s="9" t="s">
        <v>678</v>
      </c>
      <c r="K574" s="60">
        <f>FAOAM!K574/'FAOAM  %PIB  (2)'!K$710*100</f>
        <v>0</v>
      </c>
      <c r="L574" s="60">
        <f>FAOAM!L574/'FAOAM  %PIB  (2)'!L$710*100</f>
        <v>0</v>
      </c>
      <c r="M574" s="60">
        <f>FAOAM!M574/'FAOAM  %PIB  (2)'!M$710*100</f>
        <v>0</v>
      </c>
      <c r="N574" s="93">
        <f>FAOAM!N574/'FAOAM  %PIB  (2)'!N$710*100</f>
        <v>0</v>
      </c>
    </row>
    <row r="575" spans="9:14" ht="30" hidden="1">
      <c r="I575" s="224" t="s">
        <v>679</v>
      </c>
      <c r="J575" s="9" t="s">
        <v>680</v>
      </c>
      <c r="K575" s="60">
        <f>FAOAM!K575/'FAOAM  %PIB  (2)'!K$710*100</f>
        <v>0</v>
      </c>
      <c r="L575" s="60">
        <f>FAOAM!L575/'FAOAM  %PIB  (2)'!L$710*100</f>
        <v>0</v>
      </c>
      <c r="M575" s="60">
        <f>FAOAM!M575/'FAOAM  %PIB  (2)'!M$710*100</f>
        <v>0</v>
      </c>
      <c r="N575" s="93">
        <f>FAOAM!N575/'FAOAM  %PIB  (2)'!N$710*100</f>
        <v>0</v>
      </c>
    </row>
    <row r="576" spans="9:14" ht="30" hidden="1">
      <c r="I576" s="224" t="s">
        <v>681</v>
      </c>
      <c r="J576" s="9" t="s">
        <v>680</v>
      </c>
      <c r="K576" s="60">
        <f>FAOAM!K576/'FAOAM  %PIB  (2)'!K$710*100</f>
        <v>0</v>
      </c>
      <c r="L576" s="60">
        <f>FAOAM!L576/'FAOAM  %PIB  (2)'!L$710*100</f>
        <v>0</v>
      </c>
      <c r="M576" s="60">
        <f>FAOAM!M576/'FAOAM  %PIB  (2)'!M$710*100</f>
        <v>0</v>
      </c>
      <c r="N576" s="93">
        <f>FAOAM!N576/'FAOAM  %PIB  (2)'!N$710*100</f>
        <v>0</v>
      </c>
    </row>
    <row r="577" spans="9:14" ht="30" hidden="1">
      <c r="I577" s="224" t="s">
        <v>682</v>
      </c>
      <c r="J577" s="9" t="s">
        <v>683</v>
      </c>
      <c r="K577" s="60">
        <f>FAOAM!K577/'FAOAM  %PIB  (2)'!K$710*100</f>
        <v>0</v>
      </c>
      <c r="L577" s="60">
        <f>FAOAM!L577/'FAOAM  %PIB  (2)'!L$710*100</f>
        <v>0</v>
      </c>
      <c r="M577" s="60">
        <f>FAOAM!M577/'FAOAM  %PIB  (2)'!M$710*100</f>
        <v>0</v>
      </c>
      <c r="N577" s="93">
        <f>FAOAM!N577/'FAOAM  %PIB  (2)'!N$710*100</f>
        <v>0</v>
      </c>
    </row>
    <row r="578" spans="9:14" ht="30" hidden="1">
      <c r="I578" s="224" t="s">
        <v>684</v>
      </c>
      <c r="J578" s="9" t="s">
        <v>683</v>
      </c>
      <c r="K578" s="60">
        <f>FAOAM!K578/'FAOAM  %PIB  (2)'!K$710*100</f>
        <v>0</v>
      </c>
      <c r="L578" s="60">
        <f>FAOAM!L578/'FAOAM  %PIB  (2)'!L$710*100</f>
        <v>0</v>
      </c>
      <c r="M578" s="60">
        <f>FAOAM!M578/'FAOAM  %PIB  (2)'!M$710*100</f>
        <v>0</v>
      </c>
      <c r="N578" s="93">
        <f>FAOAM!N578/'FAOAM  %PIB  (2)'!N$710*100</f>
        <v>0</v>
      </c>
    </row>
    <row r="579" spans="9:14" ht="18.75" hidden="1">
      <c r="I579" s="224" t="s">
        <v>685</v>
      </c>
      <c r="J579" s="9" t="s">
        <v>686</v>
      </c>
      <c r="K579" s="60">
        <f>FAOAM!K579/'FAOAM  %PIB  (2)'!K$710*100</f>
        <v>0</v>
      </c>
      <c r="L579" s="60">
        <f>FAOAM!L579/'FAOAM  %PIB  (2)'!L$710*100</f>
        <v>0</v>
      </c>
      <c r="M579" s="60">
        <f>FAOAM!M579/'FAOAM  %PIB  (2)'!M$710*100</f>
        <v>0</v>
      </c>
      <c r="N579" s="93">
        <f>FAOAM!N579/'FAOAM  %PIB  (2)'!N$710*100</f>
        <v>0</v>
      </c>
    </row>
    <row r="580" spans="9:14" ht="30" hidden="1">
      <c r="I580" s="224" t="s">
        <v>687</v>
      </c>
      <c r="J580" s="9" t="s">
        <v>688</v>
      </c>
      <c r="K580" s="60">
        <f>FAOAM!K580/'FAOAM  %PIB  (2)'!K$710*100</f>
        <v>0</v>
      </c>
      <c r="L580" s="60">
        <f>FAOAM!L580/'FAOAM  %PIB  (2)'!L$710*100</f>
        <v>0</v>
      </c>
      <c r="M580" s="60">
        <f>FAOAM!M580/'FAOAM  %PIB  (2)'!M$710*100</f>
        <v>0</v>
      </c>
      <c r="N580" s="93">
        <f>FAOAM!N580/'FAOAM  %PIB  (2)'!N$710*100</f>
        <v>0</v>
      </c>
    </row>
    <row r="581" spans="9:14" ht="30" hidden="1">
      <c r="I581" s="224" t="s">
        <v>689</v>
      </c>
      <c r="J581" s="9" t="s">
        <v>688</v>
      </c>
      <c r="K581" s="60">
        <f>FAOAM!K581/'FAOAM  %PIB  (2)'!K$710*100</f>
        <v>0</v>
      </c>
      <c r="L581" s="60">
        <f>FAOAM!L581/'FAOAM  %PIB  (2)'!L$710*100</f>
        <v>0</v>
      </c>
      <c r="M581" s="60">
        <f>FAOAM!M581/'FAOAM  %PIB  (2)'!M$710*100</f>
        <v>0</v>
      </c>
      <c r="N581" s="93">
        <f>FAOAM!N581/'FAOAM  %PIB  (2)'!N$710*100</f>
        <v>0</v>
      </c>
    </row>
    <row r="582" spans="9:14" ht="30" hidden="1">
      <c r="I582" s="224" t="s">
        <v>690</v>
      </c>
      <c r="J582" s="9" t="s">
        <v>691</v>
      </c>
      <c r="K582" s="60">
        <f>FAOAM!K582/'FAOAM  %PIB  (2)'!K$710*100</f>
        <v>0</v>
      </c>
      <c r="L582" s="60">
        <f>FAOAM!L582/'FAOAM  %PIB  (2)'!L$710*100</f>
        <v>0</v>
      </c>
      <c r="M582" s="60">
        <f>FAOAM!M582/'FAOAM  %PIB  (2)'!M$710*100</f>
        <v>0</v>
      </c>
      <c r="N582" s="93">
        <f>FAOAM!N582/'FAOAM  %PIB  (2)'!N$710*100</f>
        <v>0</v>
      </c>
    </row>
    <row r="583" spans="9:14" ht="30" hidden="1">
      <c r="I583" s="224" t="s">
        <v>692</v>
      </c>
      <c r="J583" s="9" t="s">
        <v>691</v>
      </c>
      <c r="K583" s="60">
        <f>FAOAM!K583/'FAOAM  %PIB  (2)'!K$710*100</f>
        <v>0</v>
      </c>
      <c r="L583" s="60">
        <f>FAOAM!L583/'FAOAM  %PIB  (2)'!L$710*100</f>
        <v>0</v>
      </c>
      <c r="M583" s="60">
        <f>FAOAM!M583/'FAOAM  %PIB  (2)'!M$710*100</f>
        <v>0</v>
      </c>
      <c r="N583" s="93">
        <f>FAOAM!N583/'FAOAM  %PIB  (2)'!N$710*100</f>
        <v>0</v>
      </c>
    </row>
    <row r="584" spans="9:14" ht="18.75" hidden="1">
      <c r="I584" s="224" t="s">
        <v>693</v>
      </c>
      <c r="J584" s="9" t="s">
        <v>694</v>
      </c>
      <c r="K584" s="60">
        <f>FAOAM!K584/'FAOAM  %PIB  (2)'!K$710*100</f>
        <v>0</v>
      </c>
      <c r="L584" s="60">
        <f>FAOAM!L584/'FAOAM  %PIB  (2)'!L$710*100</f>
        <v>0</v>
      </c>
      <c r="M584" s="60">
        <f>FAOAM!M584/'FAOAM  %PIB  (2)'!M$710*100</f>
        <v>0</v>
      </c>
      <c r="N584" s="93">
        <f>FAOAM!N584/'FAOAM  %PIB  (2)'!N$710*100</f>
        <v>0</v>
      </c>
    </row>
    <row r="585" spans="9:14" ht="18.75" hidden="1">
      <c r="I585" s="224" t="s">
        <v>695</v>
      </c>
      <c r="J585" s="9" t="s">
        <v>696</v>
      </c>
      <c r="K585" s="60">
        <f>FAOAM!K585/'FAOAM  %PIB  (2)'!K$710*100</f>
        <v>0</v>
      </c>
      <c r="L585" s="60">
        <f>FAOAM!L585/'FAOAM  %PIB  (2)'!L$710*100</f>
        <v>0</v>
      </c>
      <c r="M585" s="60">
        <f>FAOAM!M585/'FAOAM  %PIB  (2)'!M$710*100</f>
        <v>0</v>
      </c>
      <c r="N585" s="93">
        <f>FAOAM!N585/'FAOAM  %PIB  (2)'!N$710*100</f>
        <v>0</v>
      </c>
    </row>
    <row r="586" spans="9:14" ht="18.75" hidden="1">
      <c r="I586" s="224" t="s">
        <v>697</v>
      </c>
      <c r="J586" s="9" t="s">
        <v>698</v>
      </c>
      <c r="K586" s="60">
        <f>FAOAM!K586/'FAOAM  %PIB  (2)'!K$710*100</f>
        <v>0</v>
      </c>
      <c r="L586" s="60">
        <f>FAOAM!L586/'FAOAM  %PIB  (2)'!L$710*100</f>
        <v>0</v>
      </c>
      <c r="M586" s="60">
        <f>FAOAM!M586/'FAOAM  %PIB  (2)'!M$710*100</f>
        <v>0</v>
      </c>
      <c r="N586" s="93">
        <f>FAOAM!N586/'FAOAM  %PIB  (2)'!N$710*100</f>
        <v>0</v>
      </c>
    </row>
    <row r="587" spans="9:14" ht="18.75" hidden="1">
      <c r="I587" s="224" t="s">
        <v>699</v>
      </c>
      <c r="J587" s="9" t="s">
        <v>700</v>
      </c>
      <c r="K587" s="60">
        <f>FAOAM!K587/'FAOAM  %PIB  (2)'!K$710*100</f>
        <v>0</v>
      </c>
      <c r="L587" s="60">
        <f>FAOAM!L587/'FAOAM  %PIB  (2)'!L$710*100</f>
        <v>0</v>
      </c>
      <c r="M587" s="60">
        <f>FAOAM!M587/'FAOAM  %PIB  (2)'!M$710*100</f>
        <v>0</v>
      </c>
      <c r="N587" s="93">
        <f>FAOAM!N587/'FAOAM  %PIB  (2)'!N$710*100</f>
        <v>0</v>
      </c>
    </row>
    <row r="588" spans="9:14" ht="18.75" hidden="1">
      <c r="I588" s="224" t="s">
        <v>701</v>
      </c>
      <c r="J588" s="9" t="s">
        <v>700</v>
      </c>
      <c r="K588" s="60">
        <f>FAOAM!K588/'FAOAM  %PIB  (2)'!K$710*100</f>
        <v>0</v>
      </c>
      <c r="L588" s="60">
        <f>FAOAM!L588/'FAOAM  %PIB  (2)'!L$710*100</f>
        <v>0</v>
      </c>
      <c r="M588" s="60">
        <f>FAOAM!M588/'FAOAM  %PIB  (2)'!M$710*100</f>
        <v>0</v>
      </c>
      <c r="N588" s="93">
        <f>FAOAM!N588/'FAOAM  %PIB  (2)'!N$710*100</f>
        <v>0</v>
      </c>
    </row>
    <row r="589" spans="9:14" ht="18.75" hidden="1">
      <c r="I589" s="224" t="s">
        <v>702</v>
      </c>
      <c r="J589" s="9" t="s">
        <v>703</v>
      </c>
      <c r="K589" s="60">
        <f>FAOAM!K589/'FAOAM  %PIB  (2)'!K$710*100</f>
        <v>0</v>
      </c>
      <c r="L589" s="60">
        <f>FAOAM!L589/'FAOAM  %PIB  (2)'!L$710*100</f>
        <v>0</v>
      </c>
      <c r="M589" s="60">
        <f>FAOAM!M589/'FAOAM  %PIB  (2)'!M$710*100</f>
        <v>0</v>
      </c>
      <c r="N589" s="93">
        <f>FAOAM!N589/'FAOAM  %PIB  (2)'!N$710*100</f>
        <v>0</v>
      </c>
    </row>
    <row r="590" spans="9:14" ht="18.75" hidden="1">
      <c r="I590" s="224" t="s">
        <v>704</v>
      </c>
      <c r="J590" s="9" t="s">
        <v>703</v>
      </c>
      <c r="K590" s="60">
        <f>FAOAM!K590/'FAOAM  %PIB  (2)'!K$710*100</f>
        <v>0</v>
      </c>
      <c r="L590" s="60">
        <f>FAOAM!L590/'FAOAM  %PIB  (2)'!L$710*100</f>
        <v>0</v>
      </c>
      <c r="M590" s="60">
        <f>FAOAM!M590/'FAOAM  %PIB  (2)'!M$710*100</f>
        <v>0</v>
      </c>
      <c r="N590" s="93">
        <f>FAOAM!N590/'FAOAM  %PIB  (2)'!N$710*100</f>
        <v>0</v>
      </c>
    </row>
    <row r="591" spans="9:14" ht="18.75" hidden="1">
      <c r="I591" s="224" t="s">
        <v>705</v>
      </c>
      <c r="J591" s="9" t="s">
        <v>706</v>
      </c>
      <c r="K591" s="60">
        <f>FAOAM!K591/'FAOAM  %PIB  (2)'!K$710*100</f>
        <v>0</v>
      </c>
      <c r="L591" s="60">
        <f>FAOAM!L591/'FAOAM  %PIB  (2)'!L$710*100</f>
        <v>0</v>
      </c>
      <c r="M591" s="60">
        <f>FAOAM!M591/'FAOAM  %PIB  (2)'!M$710*100</f>
        <v>0</v>
      </c>
      <c r="N591" s="93">
        <f>FAOAM!N591/'FAOAM  %PIB  (2)'!N$710*100</f>
        <v>0</v>
      </c>
    </row>
    <row r="592" spans="9:14" ht="18.75" hidden="1">
      <c r="I592" s="224" t="s">
        <v>707</v>
      </c>
      <c r="J592" s="9" t="s">
        <v>708</v>
      </c>
      <c r="K592" s="60">
        <f>FAOAM!K592/'FAOAM  %PIB  (2)'!K$710*100</f>
        <v>0</v>
      </c>
      <c r="L592" s="60">
        <f>FAOAM!L592/'FAOAM  %PIB  (2)'!L$710*100</f>
        <v>0</v>
      </c>
      <c r="M592" s="60">
        <f>FAOAM!M592/'FAOAM  %PIB  (2)'!M$710*100</f>
        <v>0</v>
      </c>
      <c r="N592" s="93">
        <f>FAOAM!N592/'FAOAM  %PIB  (2)'!N$710*100</f>
        <v>0</v>
      </c>
    </row>
    <row r="593" spans="9:14" ht="18.75" hidden="1">
      <c r="I593" s="224" t="s">
        <v>709</v>
      </c>
      <c r="J593" s="9" t="s">
        <v>710</v>
      </c>
      <c r="K593" s="60">
        <f>FAOAM!K593/'FAOAM  %PIB  (2)'!K$710*100</f>
        <v>0</v>
      </c>
      <c r="L593" s="60">
        <f>FAOAM!L593/'FAOAM  %PIB  (2)'!L$710*100</f>
        <v>0</v>
      </c>
      <c r="M593" s="60">
        <f>FAOAM!M593/'FAOAM  %PIB  (2)'!M$710*100</f>
        <v>0</v>
      </c>
      <c r="N593" s="93">
        <f>FAOAM!N593/'FAOAM  %PIB  (2)'!N$710*100</f>
        <v>0</v>
      </c>
    </row>
    <row r="594" spans="9:14" ht="18.75" hidden="1">
      <c r="I594" s="224" t="s">
        <v>711</v>
      </c>
      <c r="J594" s="9" t="s">
        <v>710</v>
      </c>
      <c r="K594" s="60">
        <f>FAOAM!K594/'FAOAM  %PIB  (2)'!K$710*100</f>
        <v>0</v>
      </c>
      <c r="L594" s="60">
        <f>FAOAM!L594/'FAOAM  %PIB  (2)'!L$710*100</f>
        <v>0</v>
      </c>
      <c r="M594" s="60">
        <f>FAOAM!M594/'FAOAM  %PIB  (2)'!M$710*100</f>
        <v>0</v>
      </c>
      <c r="N594" s="93">
        <f>FAOAM!N594/'FAOAM  %PIB  (2)'!N$710*100</f>
        <v>0</v>
      </c>
    </row>
    <row r="595" spans="9:14" ht="18.75" hidden="1">
      <c r="I595" s="224" t="s">
        <v>712</v>
      </c>
      <c r="J595" s="9" t="s">
        <v>713</v>
      </c>
      <c r="K595" s="60">
        <f>FAOAM!K595/'FAOAM  %PIB  (2)'!K$710*100</f>
        <v>0</v>
      </c>
      <c r="L595" s="60">
        <f>FAOAM!L595/'FAOAM  %PIB  (2)'!L$710*100</f>
        <v>0</v>
      </c>
      <c r="M595" s="60">
        <f>FAOAM!M595/'FAOAM  %PIB  (2)'!M$710*100</f>
        <v>0</v>
      </c>
      <c r="N595" s="93">
        <f>FAOAM!N595/'FAOAM  %PIB  (2)'!N$710*100</f>
        <v>0</v>
      </c>
    </row>
    <row r="596" spans="9:14" ht="18.75" hidden="1">
      <c r="I596" s="224" t="s">
        <v>714</v>
      </c>
      <c r="J596" s="9" t="s">
        <v>713</v>
      </c>
      <c r="K596" s="60">
        <f>FAOAM!K596/'FAOAM  %PIB  (2)'!K$710*100</f>
        <v>0</v>
      </c>
      <c r="L596" s="60">
        <f>FAOAM!L596/'FAOAM  %PIB  (2)'!L$710*100</f>
        <v>0</v>
      </c>
      <c r="M596" s="60">
        <f>FAOAM!M596/'FAOAM  %PIB  (2)'!M$710*100</f>
        <v>0</v>
      </c>
      <c r="N596" s="93">
        <f>FAOAM!N596/'FAOAM  %PIB  (2)'!N$710*100</f>
        <v>0</v>
      </c>
    </row>
    <row r="597" spans="9:14" ht="30" hidden="1">
      <c r="I597" s="224" t="s">
        <v>715</v>
      </c>
      <c r="J597" s="9" t="s">
        <v>716</v>
      </c>
      <c r="K597" s="60">
        <f>FAOAM!K597/'FAOAM  %PIB  (2)'!K$710*100</f>
        <v>0</v>
      </c>
      <c r="L597" s="60">
        <f>FAOAM!L597/'FAOAM  %PIB  (2)'!L$710*100</f>
        <v>0</v>
      </c>
      <c r="M597" s="60">
        <f>FAOAM!M597/'FAOAM  %PIB  (2)'!M$710*100</f>
        <v>0</v>
      </c>
      <c r="N597" s="93">
        <f>FAOAM!N597/'FAOAM  %PIB  (2)'!N$710*100</f>
        <v>0</v>
      </c>
    </row>
    <row r="598" spans="9:14" ht="30" hidden="1">
      <c r="I598" s="224" t="s">
        <v>717</v>
      </c>
      <c r="J598" s="9" t="s">
        <v>716</v>
      </c>
      <c r="K598" s="60">
        <f>FAOAM!K598/'FAOAM  %PIB  (2)'!K$710*100</f>
        <v>0</v>
      </c>
      <c r="L598" s="60">
        <f>FAOAM!L598/'FAOAM  %PIB  (2)'!L$710*100</f>
        <v>0</v>
      </c>
      <c r="M598" s="60">
        <f>FAOAM!M598/'FAOAM  %PIB  (2)'!M$710*100</f>
        <v>0</v>
      </c>
      <c r="N598" s="93">
        <f>FAOAM!N598/'FAOAM  %PIB  (2)'!N$710*100</f>
        <v>0</v>
      </c>
    </row>
    <row r="599" spans="9:14" ht="30" hidden="1">
      <c r="I599" s="224" t="s">
        <v>718</v>
      </c>
      <c r="J599" s="9" t="s">
        <v>719</v>
      </c>
      <c r="K599" s="60">
        <f>FAOAM!K599/'FAOAM  %PIB  (2)'!K$710*100</f>
        <v>0</v>
      </c>
      <c r="L599" s="60">
        <f>FAOAM!L599/'FAOAM  %PIB  (2)'!L$710*100</f>
        <v>0</v>
      </c>
      <c r="M599" s="60">
        <f>FAOAM!M599/'FAOAM  %PIB  (2)'!M$710*100</f>
        <v>0</v>
      </c>
      <c r="N599" s="93">
        <f>FAOAM!N599/'FAOAM  %PIB  (2)'!N$710*100</f>
        <v>0</v>
      </c>
    </row>
    <row r="600" spans="9:14" ht="30" hidden="1">
      <c r="I600" s="224" t="s">
        <v>720</v>
      </c>
      <c r="J600" s="9" t="s">
        <v>719</v>
      </c>
      <c r="K600" s="60">
        <f>FAOAM!K600/'FAOAM  %PIB  (2)'!K$710*100</f>
        <v>0</v>
      </c>
      <c r="L600" s="60">
        <f>FAOAM!L600/'FAOAM  %PIB  (2)'!L$710*100</f>
        <v>0</v>
      </c>
      <c r="M600" s="60">
        <f>FAOAM!M600/'FAOAM  %PIB  (2)'!M$710*100</f>
        <v>0</v>
      </c>
      <c r="N600" s="93">
        <f>FAOAM!N600/'FAOAM  %PIB  (2)'!N$710*100</f>
        <v>0</v>
      </c>
    </row>
    <row r="601" spans="9:14" ht="30" hidden="1">
      <c r="I601" s="224" t="s">
        <v>721</v>
      </c>
      <c r="J601" s="9" t="s">
        <v>722</v>
      </c>
      <c r="K601" s="60">
        <f>FAOAM!K601/'FAOAM  %PIB  (2)'!K$710*100</f>
        <v>0</v>
      </c>
      <c r="L601" s="60">
        <f>FAOAM!L601/'FAOAM  %PIB  (2)'!L$710*100</f>
        <v>0</v>
      </c>
      <c r="M601" s="60">
        <f>FAOAM!M601/'FAOAM  %PIB  (2)'!M$710*100</f>
        <v>0</v>
      </c>
      <c r="N601" s="93">
        <f>FAOAM!N601/'FAOAM  %PIB  (2)'!N$710*100</f>
        <v>0</v>
      </c>
    </row>
    <row r="602" spans="9:14" ht="30" hidden="1">
      <c r="I602" s="224" t="s">
        <v>723</v>
      </c>
      <c r="J602" s="9" t="s">
        <v>722</v>
      </c>
      <c r="K602" s="60">
        <f>FAOAM!K602/'FAOAM  %PIB  (2)'!K$710*100</f>
        <v>0</v>
      </c>
      <c r="L602" s="60">
        <f>FAOAM!L602/'FAOAM  %PIB  (2)'!L$710*100</f>
        <v>0</v>
      </c>
      <c r="M602" s="60">
        <f>FAOAM!M602/'FAOAM  %PIB  (2)'!M$710*100</f>
        <v>0</v>
      </c>
      <c r="N602" s="93">
        <f>FAOAM!N602/'FAOAM  %PIB  (2)'!N$710*100</f>
        <v>0</v>
      </c>
    </row>
    <row r="603" spans="9:14" ht="18.75" hidden="1">
      <c r="I603" s="224" t="s">
        <v>724</v>
      </c>
      <c r="J603" s="9" t="s">
        <v>725</v>
      </c>
      <c r="K603" s="60">
        <f>FAOAM!K603/'FAOAM  %PIB  (2)'!K$710*100</f>
        <v>0</v>
      </c>
      <c r="L603" s="60">
        <f>FAOAM!L603/'FAOAM  %PIB  (2)'!L$710*100</f>
        <v>0</v>
      </c>
      <c r="M603" s="60">
        <f>FAOAM!M603/'FAOAM  %PIB  (2)'!M$710*100</f>
        <v>0</v>
      </c>
      <c r="N603" s="93">
        <f>FAOAM!N603/'FAOAM  %PIB  (2)'!N$710*100</f>
        <v>0</v>
      </c>
    </row>
    <row r="604" spans="9:14" ht="18.75" hidden="1">
      <c r="I604" s="224" t="s">
        <v>726</v>
      </c>
      <c r="J604" s="9" t="s">
        <v>725</v>
      </c>
      <c r="K604" s="60">
        <f>FAOAM!K604/'FAOAM  %PIB  (2)'!K$710*100</f>
        <v>0</v>
      </c>
      <c r="L604" s="60">
        <f>FAOAM!L604/'FAOAM  %PIB  (2)'!L$710*100</f>
        <v>0</v>
      </c>
      <c r="M604" s="60">
        <f>FAOAM!M604/'FAOAM  %PIB  (2)'!M$710*100</f>
        <v>0</v>
      </c>
      <c r="N604" s="93">
        <f>FAOAM!N604/'FAOAM  %PIB  (2)'!N$710*100</f>
        <v>0</v>
      </c>
    </row>
    <row r="605" spans="9:14" ht="18.75" hidden="1">
      <c r="I605" s="224" t="s">
        <v>727</v>
      </c>
      <c r="J605" s="9" t="s">
        <v>728</v>
      </c>
      <c r="K605" s="60">
        <f>FAOAM!K605/'FAOAM  %PIB  (2)'!K$710*100</f>
        <v>0</v>
      </c>
      <c r="L605" s="60">
        <f>FAOAM!L605/'FAOAM  %PIB  (2)'!L$710*100</f>
        <v>0</v>
      </c>
      <c r="M605" s="60">
        <f>FAOAM!M605/'FAOAM  %PIB  (2)'!M$710*100</f>
        <v>0</v>
      </c>
      <c r="N605" s="93">
        <f>FAOAM!N605/'FAOAM  %PIB  (2)'!N$710*100</f>
        <v>0</v>
      </c>
    </row>
    <row r="606" spans="9:14" ht="18.75" hidden="1">
      <c r="I606" s="224" t="s">
        <v>729</v>
      </c>
      <c r="J606" s="9" t="s">
        <v>728</v>
      </c>
      <c r="K606" s="60">
        <f>FAOAM!K606/'FAOAM  %PIB  (2)'!K$710*100</f>
        <v>0</v>
      </c>
      <c r="L606" s="60">
        <f>FAOAM!L606/'FAOAM  %PIB  (2)'!L$710*100</f>
        <v>0</v>
      </c>
      <c r="M606" s="60">
        <f>FAOAM!M606/'FAOAM  %PIB  (2)'!M$710*100</f>
        <v>0</v>
      </c>
      <c r="N606" s="93">
        <f>FAOAM!N606/'FAOAM  %PIB  (2)'!N$710*100</f>
        <v>0</v>
      </c>
    </row>
    <row r="607" spans="9:14" ht="18.75" hidden="1">
      <c r="I607" s="224" t="s">
        <v>730</v>
      </c>
      <c r="J607" s="9" t="s">
        <v>731</v>
      </c>
      <c r="K607" s="60">
        <f>FAOAM!K607/'FAOAM  %PIB  (2)'!K$710*100</f>
        <v>0</v>
      </c>
      <c r="L607" s="60">
        <f>FAOAM!L607/'FAOAM  %PIB  (2)'!L$710*100</f>
        <v>0</v>
      </c>
      <c r="M607" s="60">
        <f>FAOAM!M607/'FAOAM  %PIB  (2)'!M$710*100</f>
        <v>0</v>
      </c>
      <c r="N607" s="93">
        <f>FAOAM!N607/'FAOAM  %PIB  (2)'!N$710*100</f>
        <v>0</v>
      </c>
    </row>
    <row r="608" spans="9:14" ht="18.75" hidden="1">
      <c r="I608" s="224" t="s">
        <v>732</v>
      </c>
      <c r="J608" s="9" t="s">
        <v>731</v>
      </c>
      <c r="K608" s="60">
        <f>FAOAM!K608/'FAOAM  %PIB  (2)'!K$710*100</f>
        <v>0</v>
      </c>
      <c r="L608" s="60">
        <f>FAOAM!L608/'FAOAM  %PIB  (2)'!L$710*100</f>
        <v>0</v>
      </c>
      <c r="M608" s="60">
        <f>FAOAM!M608/'FAOAM  %PIB  (2)'!M$710*100</f>
        <v>0</v>
      </c>
      <c r="N608" s="93">
        <f>FAOAM!N608/'FAOAM  %PIB  (2)'!N$710*100</f>
        <v>0</v>
      </c>
    </row>
    <row r="609" spans="9:14" ht="18.75" hidden="1">
      <c r="I609" s="224" t="s">
        <v>733</v>
      </c>
      <c r="J609" s="9" t="s">
        <v>734</v>
      </c>
      <c r="K609" s="60">
        <f>FAOAM!K609/'FAOAM  %PIB  (2)'!K$710*100</f>
        <v>0</v>
      </c>
      <c r="L609" s="60">
        <f>FAOAM!L609/'FAOAM  %PIB  (2)'!L$710*100</f>
        <v>0</v>
      </c>
      <c r="M609" s="60">
        <f>FAOAM!M609/'FAOAM  %PIB  (2)'!M$710*100</f>
        <v>0</v>
      </c>
      <c r="N609" s="93">
        <f>FAOAM!N609/'FAOAM  %PIB  (2)'!N$710*100</f>
        <v>0</v>
      </c>
    </row>
    <row r="610" spans="9:14" ht="18.75" hidden="1">
      <c r="I610" s="224" t="s">
        <v>735</v>
      </c>
      <c r="J610" s="9" t="s">
        <v>734</v>
      </c>
      <c r="K610" s="60">
        <f>FAOAM!K610/'FAOAM  %PIB  (2)'!K$710*100</f>
        <v>0</v>
      </c>
      <c r="L610" s="60">
        <f>FAOAM!L610/'FAOAM  %PIB  (2)'!L$710*100</f>
        <v>0</v>
      </c>
      <c r="M610" s="60">
        <f>FAOAM!M610/'FAOAM  %PIB  (2)'!M$710*100</f>
        <v>0</v>
      </c>
      <c r="N610" s="93">
        <f>FAOAM!N610/'FAOAM  %PIB  (2)'!N$710*100</f>
        <v>0</v>
      </c>
    </row>
    <row r="611" spans="9:14" ht="30" hidden="1">
      <c r="I611" s="224" t="s">
        <v>736</v>
      </c>
      <c r="J611" s="9" t="s">
        <v>737</v>
      </c>
      <c r="K611" s="60">
        <f>FAOAM!K611/'FAOAM  %PIB  (2)'!K$710*100</f>
        <v>0</v>
      </c>
      <c r="L611" s="60">
        <f>FAOAM!L611/'FAOAM  %PIB  (2)'!L$710*100</f>
        <v>0</v>
      </c>
      <c r="M611" s="60">
        <f>FAOAM!M611/'FAOAM  %PIB  (2)'!M$710*100</f>
        <v>0</v>
      </c>
      <c r="N611" s="93">
        <f>FAOAM!N611/'FAOAM  %PIB  (2)'!N$710*100</f>
        <v>0</v>
      </c>
    </row>
    <row r="612" spans="9:14" ht="30" hidden="1">
      <c r="I612" s="224" t="s">
        <v>738</v>
      </c>
      <c r="J612" s="9" t="s">
        <v>737</v>
      </c>
      <c r="K612" s="60">
        <f>FAOAM!K612/'FAOAM  %PIB  (2)'!K$710*100</f>
        <v>0</v>
      </c>
      <c r="L612" s="60">
        <f>FAOAM!L612/'FAOAM  %PIB  (2)'!L$710*100</f>
        <v>0</v>
      </c>
      <c r="M612" s="60">
        <f>FAOAM!M612/'FAOAM  %PIB  (2)'!M$710*100</f>
        <v>0</v>
      </c>
      <c r="N612" s="93">
        <f>FAOAM!N612/'FAOAM  %PIB  (2)'!N$710*100</f>
        <v>0</v>
      </c>
    </row>
    <row r="613" spans="9:14" ht="30" hidden="1">
      <c r="I613" s="224" t="s">
        <v>739</v>
      </c>
      <c r="J613" s="9" t="s">
        <v>740</v>
      </c>
      <c r="K613" s="60">
        <f>FAOAM!K613/'FAOAM  %PIB  (2)'!K$710*100</f>
        <v>0</v>
      </c>
      <c r="L613" s="60">
        <f>FAOAM!L613/'FAOAM  %PIB  (2)'!L$710*100</f>
        <v>0</v>
      </c>
      <c r="M613" s="60">
        <f>FAOAM!M613/'FAOAM  %PIB  (2)'!M$710*100</f>
        <v>0</v>
      </c>
      <c r="N613" s="93">
        <f>FAOAM!N613/'FAOAM  %PIB  (2)'!N$710*100</f>
        <v>0</v>
      </c>
    </row>
    <row r="614" spans="9:14" ht="30" hidden="1">
      <c r="I614" s="224" t="s">
        <v>741</v>
      </c>
      <c r="J614" s="9" t="s">
        <v>740</v>
      </c>
      <c r="K614" s="60">
        <f>FAOAM!K614/'FAOAM  %PIB  (2)'!K$710*100</f>
        <v>0</v>
      </c>
      <c r="L614" s="60">
        <f>FAOAM!L614/'FAOAM  %PIB  (2)'!L$710*100</f>
        <v>0</v>
      </c>
      <c r="M614" s="60">
        <f>FAOAM!M614/'FAOAM  %PIB  (2)'!M$710*100</f>
        <v>0</v>
      </c>
      <c r="N614" s="93">
        <f>FAOAM!N614/'FAOAM  %PIB  (2)'!N$710*100</f>
        <v>0</v>
      </c>
    </row>
    <row r="615" spans="9:14" ht="18.75" hidden="1">
      <c r="I615" s="38" t="s">
        <v>742</v>
      </c>
      <c r="J615" s="9" t="s">
        <v>321</v>
      </c>
      <c r="K615" s="60">
        <f>FAOAM!K615/'FAOAM  %PIB  (2)'!K$710*100</f>
        <v>0</v>
      </c>
      <c r="L615" s="60">
        <f>FAOAM!L615/'FAOAM  %PIB  (2)'!L$710*100</f>
        <v>0</v>
      </c>
      <c r="M615" s="60">
        <f>FAOAM!M615/'FAOAM  %PIB  (2)'!M$710*100</f>
        <v>0</v>
      </c>
      <c r="N615" s="93">
        <f>FAOAM!N615/'FAOAM  %PIB  (2)'!N$710*100</f>
        <v>0</v>
      </c>
    </row>
    <row r="616" spans="9:14" ht="18.75" hidden="1">
      <c r="I616" s="234" t="s">
        <v>743</v>
      </c>
      <c r="J616" s="235" t="s">
        <v>323</v>
      </c>
      <c r="K616" s="60">
        <f>FAOAM!K616/'FAOAM  %PIB  (2)'!K$710*100</f>
        <v>0</v>
      </c>
      <c r="L616" s="60">
        <f>FAOAM!L616/'FAOAM  %PIB  (2)'!L$710*100</f>
        <v>0</v>
      </c>
      <c r="M616" s="60">
        <f>FAOAM!M616/'FAOAM  %PIB  (2)'!M$710*100</f>
        <v>0</v>
      </c>
      <c r="N616" s="93">
        <f>FAOAM!N616/'FAOAM  %PIB  (2)'!N$710*100</f>
        <v>0</v>
      </c>
    </row>
    <row r="617" spans="9:14" ht="18.75" hidden="1">
      <c r="I617" s="38" t="s">
        <v>744</v>
      </c>
      <c r="J617" s="9" t="s">
        <v>325</v>
      </c>
      <c r="K617" s="60">
        <f>FAOAM!K617/'FAOAM  %PIB  (2)'!K$710*100</f>
        <v>0</v>
      </c>
      <c r="L617" s="60">
        <f>FAOAM!L617/'FAOAM  %PIB  (2)'!L$710*100</f>
        <v>0</v>
      </c>
      <c r="M617" s="60">
        <f>FAOAM!M617/'FAOAM  %PIB  (2)'!M$710*100</f>
        <v>0</v>
      </c>
      <c r="N617" s="93">
        <f>FAOAM!N617/'FAOAM  %PIB  (2)'!N$710*100</f>
        <v>0</v>
      </c>
    </row>
    <row r="618" spans="9:14" ht="30" hidden="1">
      <c r="I618" s="38" t="s">
        <v>745</v>
      </c>
      <c r="J618" s="9" t="s">
        <v>746</v>
      </c>
      <c r="K618" s="60">
        <f>FAOAM!K618/'FAOAM  %PIB  (2)'!K$710*100</f>
        <v>0</v>
      </c>
      <c r="L618" s="60">
        <f>FAOAM!L618/'FAOAM  %PIB  (2)'!L$710*100</f>
        <v>0</v>
      </c>
      <c r="M618" s="60">
        <f>FAOAM!M618/'FAOAM  %PIB  (2)'!M$710*100</f>
        <v>0</v>
      </c>
      <c r="N618" s="93">
        <f>FAOAM!N618/'FAOAM  %PIB  (2)'!N$710*100</f>
        <v>0</v>
      </c>
    </row>
    <row r="619" spans="9:14" ht="30" hidden="1">
      <c r="I619" s="38" t="s">
        <v>747</v>
      </c>
      <c r="J619" s="9" t="s">
        <v>746</v>
      </c>
      <c r="K619" s="60">
        <f>FAOAM!K619/'FAOAM  %PIB  (2)'!K$710*100</f>
        <v>0</v>
      </c>
      <c r="L619" s="60">
        <f>FAOAM!L619/'FAOAM  %PIB  (2)'!L$710*100</f>
        <v>0</v>
      </c>
      <c r="M619" s="60">
        <f>FAOAM!M619/'FAOAM  %PIB  (2)'!M$710*100</f>
        <v>0</v>
      </c>
      <c r="N619" s="93">
        <f>FAOAM!N619/'FAOAM  %PIB  (2)'!N$710*100</f>
        <v>0</v>
      </c>
    </row>
    <row r="620" spans="9:14" ht="30" hidden="1">
      <c r="I620" s="38" t="s">
        <v>748</v>
      </c>
      <c r="J620" s="9" t="s">
        <v>749</v>
      </c>
      <c r="K620" s="60">
        <f>FAOAM!K620/'FAOAM  %PIB  (2)'!K$710*100</f>
        <v>0</v>
      </c>
      <c r="L620" s="60">
        <f>FAOAM!L620/'FAOAM  %PIB  (2)'!L$710*100</f>
        <v>0</v>
      </c>
      <c r="M620" s="60">
        <f>FAOAM!M620/'FAOAM  %PIB  (2)'!M$710*100</f>
        <v>0</v>
      </c>
      <c r="N620" s="93">
        <f>FAOAM!N620/'FAOAM  %PIB  (2)'!N$710*100</f>
        <v>0</v>
      </c>
    </row>
    <row r="621" spans="9:14" ht="30" hidden="1">
      <c r="I621" s="38" t="s">
        <v>750</v>
      </c>
      <c r="J621" s="9" t="s">
        <v>749</v>
      </c>
      <c r="K621" s="60">
        <f>FAOAM!K621/'FAOAM  %PIB  (2)'!K$710*100</f>
        <v>0</v>
      </c>
      <c r="L621" s="60">
        <f>FAOAM!L621/'FAOAM  %PIB  (2)'!L$710*100</f>
        <v>0</v>
      </c>
      <c r="M621" s="60">
        <f>FAOAM!M621/'FAOAM  %PIB  (2)'!M$710*100</f>
        <v>0</v>
      </c>
      <c r="N621" s="93">
        <f>FAOAM!N621/'FAOAM  %PIB  (2)'!N$710*100</f>
        <v>0</v>
      </c>
    </row>
    <row r="622" spans="9:14" ht="18.75" hidden="1">
      <c r="I622" s="38" t="s">
        <v>751</v>
      </c>
      <c r="J622" s="9" t="s">
        <v>333</v>
      </c>
      <c r="K622" s="60">
        <f>FAOAM!K622/'FAOAM  %PIB  (2)'!K$710*100</f>
        <v>0</v>
      </c>
      <c r="L622" s="60">
        <f>FAOAM!L622/'FAOAM  %PIB  (2)'!L$710*100</f>
        <v>0</v>
      </c>
      <c r="M622" s="60">
        <f>FAOAM!M622/'FAOAM  %PIB  (2)'!M$710*100</f>
        <v>0</v>
      </c>
      <c r="N622" s="93">
        <f>FAOAM!N622/'FAOAM  %PIB  (2)'!N$710*100</f>
        <v>0</v>
      </c>
    </row>
    <row r="623" spans="9:14" ht="18.75" hidden="1">
      <c r="I623" s="38" t="s">
        <v>752</v>
      </c>
      <c r="J623" s="9" t="s">
        <v>753</v>
      </c>
      <c r="K623" s="60">
        <f>FAOAM!K623/'FAOAM  %PIB  (2)'!K$710*100</f>
        <v>0</v>
      </c>
      <c r="L623" s="60">
        <f>FAOAM!L623/'FAOAM  %PIB  (2)'!L$710*100</f>
        <v>0</v>
      </c>
      <c r="M623" s="60">
        <f>FAOAM!M623/'FAOAM  %PIB  (2)'!M$710*100</f>
        <v>0</v>
      </c>
      <c r="N623" s="93">
        <f>FAOAM!N623/'FAOAM  %PIB  (2)'!N$710*100</f>
        <v>0</v>
      </c>
    </row>
    <row r="624" spans="9:14" ht="18.75" hidden="1">
      <c r="I624" s="38" t="s">
        <v>754</v>
      </c>
      <c r="J624" s="9" t="s">
        <v>753</v>
      </c>
      <c r="K624" s="60">
        <f>FAOAM!K624/'FAOAM  %PIB  (2)'!K$710*100</f>
        <v>0</v>
      </c>
      <c r="L624" s="60">
        <f>FAOAM!L624/'FAOAM  %PIB  (2)'!L$710*100</f>
        <v>0</v>
      </c>
      <c r="M624" s="60">
        <f>FAOAM!M624/'FAOAM  %PIB  (2)'!M$710*100</f>
        <v>0</v>
      </c>
      <c r="N624" s="93">
        <f>FAOAM!N624/'FAOAM  %PIB  (2)'!N$710*100</f>
        <v>0</v>
      </c>
    </row>
    <row r="625" spans="9:14" ht="30" hidden="1">
      <c r="I625" s="38" t="s">
        <v>755</v>
      </c>
      <c r="J625" s="9" t="s">
        <v>756</v>
      </c>
      <c r="K625" s="60">
        <f>FAOAM!K625/'FAOAM  %PIB  (2)'!K$710*100</f>
        <v>0</v>
      </c>
      <c r="L625" s="60">
        <f>FAOAM!L625/'FAOAM  %PIB  (2)'!L$710*100</f>
        <v>0</v>
      </c>
      <c r="M625" s="60">
        <f>FAOAM!M625/'FAOAM  %PIB  (2)'!M$710*100</f>
        <v>0</v>
      </c>
      <c r="N625" s="93">
        <f>FAOAM!N625/'FAOAM  %PIB  (2)'!N$710*100</f>
        <v>0</v>
      </c>
    </row>
    <row r="626" spans="9:14" ht="30" hidden="1">
      <c r="I626" s="38" t="s">
        <v>757</v>
      </c>
      <c r="J626" s="9" t="s">
        <v>756</v>
      </c>
      <c r="K626" s="60">
        <f>FAOAM!K626/'FAOAM  %PIB  (2)'!K$710*100</f>
        <v>0</v>
      </c>
      <c r="L626" s="60">
        <f>FAOAM!L626/'FAOAM  %PIB  (2)'!L$710*100</f>
        <v>0</v>
      </c>
      <c r="M626" s="60">
        <f>FAOAM!M626/'FAOAM  %PIB  (2)'!M$710*100</f>
        <v>0</v>
      </c>
      <c r="N626" s="93">
        <f>FAOAM!N626/'FAOAM  %PIB  (2)'!N$710*100</f>
        <v>0</v>
      </c>
    </row>
    <row r="627" spans="9:14" ht="30" hidden="1">
      <c r="I627" s="38" t="s">
        <v>758</v>
      </c>
      <c r="J627" s="9" t="s">
        <v>341</v>
      </c>
      <c r="K627" s="60">
        <f>FAOAM!K627/'FAOAM  %PIB  (2)'!K$710*100</f>
        <v>0</v>
      </c>
      <c r="L627" s="60">
        <f>FAOAM!L627/'FAOAM  %PIB  (2)'!L$710*100</f>
        <v>0</v>
      </c>
      <c r="M627" s="60">
        <f>FAOAM!M627/'FAOAM  %PIB  (2)'!M$710*100</f>
        <v>0</v>
      </c>
      <c r="N627" s="93">
        <f>FAOAM!N627/'FAOAM  %PIB  (2)'!N$710*100</f>
        <v>0</v>
      </c>
    </row>
    <row r="628" spans="9:14" ht="30" hidden="1">
      <c r="I628" s="38" t="s">
        <v>759</v>
      </c>
      <c r="J628" s="9" t="s">
        <v>343</v>
      </c>
      <c r="K628" s="60">
        <f>FAOAM!K628/'FAOAM  %PIB  (2)'!K$710*100</f>
        <v>0</v>
      </c>
      <c r="L628" s="60">
        <f>FAOAM!L628/'FAOAM  %PIB  (2)'!L$710*100</f>
        <v>0</v>
      </c>
      <c r="M628" s="60">
        <f>FAOAM!M628/'FAOAM  %PIB  (2)'!M$710*100</f>
        <v>0</v>
      </c>
      <c r="N628" s="93">
        <f>FAOAM!N628/'FAOAM  %PIB  (2)'!N$710*100</f>
        <v>0</v>
      </c>
    </row>
    <row r="629" spans="9:14" ht="30" hidden="1">
      <c r="I629" s="38" t="s">
        <v>760</v>
      </c>
      <c r="J629" s="9" t="s">
        <v>761</v>
      </c>
      <c r="K629" s="60">
        <f>FAOAM!K629/'FAOAM  %PIB  (2)'!K$710*100</f>
        <v>0</v>
      </c>
      <c r="L629" s="60">
        <f>FAOAM!L629/'FAOAM  %PIB  (2)'!L$710*100</f>
        <v>0</v>
      </c>
      <c r="M629" s="60">
        <f>FAOAM!M629/'FAOAM  %PIB  (2)'!M$710*100</f>
        <v>0</v>
      </c>
      <c r="N629" s="93">
        <f>FAOAM!N629/'FAOAM  %PIB  (2)'!N$710*100</f>
        <v>0</v>
      </c>
    </row>
    <row r="630" spans="9:14" ht="30" hidden="1">
      <c r="I630" s="38" t="s">
        <v>762</v>
      </c>
      <c r="J630" s="9" t="s">
        <v>761</v>
      </c>
      <c r="K630" s="60">
        <f>FAOAM!K630/'FAOAM  %PIB  (2)'!K$710*100</f>
        <v>0</v>
      </c>
      <c r="L630" s="60">
        <f>FAOAM!L630/'FAOAM  %PIB  (2)'!L$710*100</f>
        <v>0</v>
      </c>
      <c r="M630" s="60">
        <f>FAOAM!M630/'FAOAM  %PIB  (2)'!M$710*100</f>
        <v>0</v>
      </c>
      <c r="N630" s="93">
        <f>FAOAM!N630/'FAOAM  %PIB  (2)'!N$710*100</f>
        <v>0</v>
      </c>
    </row>
    <row r="631" spans="9:14" ht="30" hidden="1">
      <c r="I631" s="38" t="s">
        <v>763</v>
      </c>
      <c r="J631" s="9" t="s">
        <v>764</v>
      </c>
      <c r="K631" s="60">
        <f>FAOAM!K631/'FAOAM  %PIB  (2)'!K$710*100</f>
        <v>0</v>
      </c>
      <c r="L631" s="60">
        <f>FAOAM!L631/'FAOAM  %PIB  (2)'!L$710*100</f>
        <v>0</v>
      </c>
      <c r="M631" s="60">
        <f>FAOAM!M631/'FAOAM  %PIB  (2)'!M$710*100</f>
        <v>0</v>
      </c>
      <c r="N631" s="93">
        <f>FAOAM!N631/'FAOAM  %PIB  (2)'!N$710*100</f>
        <v>0</v>
      </c>
    </row>
    <row r="632" spans="9:14" ht="30" hidden="1">
      <c r="I632" s="38" t="s">
        <v>765</v>
      </c>
      <c r="J632" s="9" t="s">
        <v>764</v>
      </c>
      <c r="K632" s="60">
        <f>FAOAM!K632/'FAOAM  %PIB  (2)'!K$710*100</f>
        <v>0</v>
      </c>
      <c r="L632" s="60">
        <f>FAOAM!L632/'FAOAM  %PIB  (2)'!L$710*100</f>
        <v>0</v>
      </c>
      <c r="M632" s="60">
        <f>FAOAM!M632/'FAOAM  %PIB  (2)'!M$710*100</f>
        <v>0</v>
      </c>
      <c r="N632" s="93">
        <f>FAOAM!N632/'FAOAM  %PIB  (2)'!N$710*100</f>
        <v>0</v>
      </c>
    </row>
    <row r="633" spans="9:14" ht="18.75" hidden="1">
      <c r="I633" s="38" t="s">
        <v>766</v>
      </c>
      <c r="J633" s="9" t="s">
        <v>351</v>
      </c>
      <c r="K633" s="60">
        <f>FAOAM!K633/'FAOAM  %PIB  (2)'!K$710*100</f>
        <v>0</v>
      </c>
      <c r="L633" s="60">
        <f>FAOAM!L633/'FAOAM  %PIB  (2)'!L$710*100</f>
        <v>0</v>
      </c>
      <c r="M633" s="60">
        <f>FAOAM!M633/'FAOAM  %PIB  (2)'!M$710*100</f>
        <v>0</v>
      </c>
      <c r="N633" s="93">
        <f>FAOAM!N633/'FAOAM  %PIB  (2)'!N$710*100</f>
        <v>0</v>
      </c>
    </row>
    <row r="634" spans="9:14" ht="18.75" hidden="1">
      <c r="I634" s="224" t="s">
        <v>767</v>
      </c>
      <c r="J634" s="9" t="s">
        <v>661</v>
      </c>
      <c r="K634" s="60">
        <f>FAOAM!K634/'FAOAM  %PIB  (2)'!K$710*100</f>
        <v>0</v>
      </c>
      <c r="L634" s="60">
        <f>FAOAM!L634/'FAOAM  %PIB  (2)'!L$710*100</f>
        <v>0</v>
      </c>
      <c r="M634" s="60">
        <f>FAOAM!M634/'FAOAM  %PIB  (2)'!M$710*100</f>
        <v>0</v>
      </c>
      <c r="N634" s="93">
        <f>FAOAM!N634/'FAOAM  %PIB  (2)'!N$710*100</f>
        <v>0</v>
      </c>
    </row>
    <row r="635" spans="9:14" ht="18.75" hidden="1">
      <c r="I635" s="224" t="s">
        <v>768</v>
      </c>
      <c r="J635" s="9" t="s">
        <v>661</v>
      </c>
      <c r="K635" s="60">
        <f>FAOAM!K635/'FAOAM  %PIB  (2)'!K$710*100</f>
        <v>0</v>
      </c>
      <c r="L635" s="60">
        <f>FAOAM!L635/'FAOAM  %PIB  (2)'!L$710*100</f>
        <v>0</v>
      </c>
      <c r="M635" s="60">
        <f>FAOAM!M635/'FAOAM  %PIB  (2)'!M$710*100</f>
        <v>0</v>
      </c>
      <c r="N635" s="93">
        <f>FAOAM!N635/'FAOAM  %PIB  (2)'!N$710*100</f>
        <v>0</v>
      </c>
    </row>
    <row r="636" spans="9:14" ht="18.75" hidden="1">
      <c r="I636" s="224" t="s">
        <v>769</v>
      </c>
      <c r="J636" s="9" t="s">
        <v>664</v>
      </c>
      <c r="K636" s="60">
        <f>FAOAM!K636/'FAOAM  %PIB  (2)'!K$710*100</f>
        <v>0</v>
      </c>
      <c r="L636" s="60">
        <f>FAOAM!L636/'FAOAM  %PIB  (2)'!L$710*100</f>
        <v>0</v>
      </c>
      <c r="M636" s="60">
        <f>FAOAM!M636/'FAOAM  %PIB  (2)'!M$710*100</f>
        <v>0</v>
      </c>
      <c r="N636" s="93">
        <f>FAOAM!N636/'FAOAM  %PIB  (2)'!N$710*100</f>
        <v>0</v>
      </c>
    </row>
    <row r="637" spans="9:14" ht="18.75" hidden="1">
      <c r="I637" s="224" t="s">
        <v>770</v>
      </c>
      <c r="J637" s="9" t="s">
        <v>771</v>
      </c>
      <c r="K637" s="60">
        <f>FAOAM!K637/'FAOAM  %PIB  (2)'!K$710*100</f>
        <v>0</v>
      </c>
      <c r="L637" s="60">
        <f>FAOAM!L637/'FAOAM  %PIB  (2)'!L$710*100</f>
        <v>0</v>
      </c>
      <c r="M637" s="60">
        <f>FAOAM!M637/'FAOAM  %PIB  (2)'!M$710*100</f>
        <v>0</v>
      </c>
      <c r="N637" s="93">
        <f>FAOAM!N637/'FAOAM  %PIB  (2)'!N$710*100</f>
        <v>0</v>
      </c>
    </row>
    <row r="638" spans="9:14" ht="30" hidden="1">
      <c r="I638" s="224" t="s">
        <v>772</v>
      </c>
      <c r="J638" s="9" t="s">
        <v>359</v>
      </c>
      <c r="K638" s="60">
        <f>FAOAM!K638/'FAOAM  %PIB  (2)'!K$710*100</f>
        <v>0</v>
      </c>
      <c r="L638" s="60">
        <f>FAOAM!L638/'FAOAM  %PIB  (2)'!L$710*100</f>
        <v>0</v>
      </c>
      <c r="M638" s="60">
        <f>FAOAM!M638/'FAOAM  %PIB  (2)'!M$710*100</f>
        <v>0</v>
      </c>
      <c r="N638" s="93">
        <f>FAOAM!N638/'FAOAM  %PIB  (2)'!N$710*100</f>
        <v>0</v>
      </c>
    </row>
    <row r="639" spans="9:14" ht="30" hidden="1">
      <c r="I639" s="224" t="s">
        <v>773</v>
      </c>
      <c r="J639" s="9" t="s">
        <v>361</v>
      </c>
      <c r="K639" s="60">
        <f>FAOAM!K639/'FAOAM  %PIB  (2)'!K$710*100</f>
        <v>0</v>
      </c>
      <c r="L639" s="60">
        <f>FAOAM!L639/'FAOAM  %PIB  (2)'!L$710*100</f>
        <v>0</v>
      </c>
      <c r="M639" s="60">
        <f>FAOAM!M639/'FAOAM  %PIB  (2)'!M$710*100</f>
        <v>0</v>
      </c>
      <c r="N639" s="93">
        <f>FAOAM!N639/'FAOAM  %PIB  (2)'!N$710*100</f>
        <v>0</v>
      </c>
    </row>
    <row r="640" spans="9:14" ht="30" hidden="1">
      <c r="I640" s="224" t="s">
        <v>774</v>
      </c>
      <c r="J640" s="9" t="s">
        <v>775</v>
      </c>
      <c r="K640" s="60">
        <f>FAOAM!K640/'FAOAM  %PIB  (2)'!K$710*100</f>
        <v>0</v>
      </c>
      <c r="L640" s="60">
        <f>FAOAM!L640/'FAOAM  %PIB  (2)'!L$710*100</f>
        <v>0</v>
      </c>
      <c r="M640" s="60">
        <f>FAOAM!M640/'FAOAM  %PIB  (2)'!M$710*100</f>
        <v>0</v>
      </c>
      <c r="N640" s="93">
        <f>FAOAM!N640/'FAOAM  %PIB  (2)'!N$710*100</f>
        <v>0</v>
      </c>
    </row>
    <row r="641" spans="9:14" ht="30" hidden="1">
      <c r="I641" s="224" t="s">
        <v>776</v>
      </c>
      <c r="J641" s="9" t="s">
        <v>775</v>
      </c>
      <c r="K641" s="60">
        <f>FAOAM!K641/'FAOAM  %PIB  (2)'!K$710*100</f>
        <v>0</v>
      </c>
      <c r="L641" s="60">
        <f>FAOAM!L641/'FAOAM  %PIB  (2)'!L$710*100</f>
        <v>0</v>
      </c>
      <c r="M641" s="60">
        <f>FAOAM!M641/'FAOAM  %PIB  (2)'!M$710*100</f>
        <v>0</v>
      </c>
      <c r="N641" s="93">
        <f>FAOAM!N641/'FAOAM  %PIB  (2)'!N$710*100</f>
        <v>0</v>
      </c>
    </row>
    <row r="642" spans="9:14" ht="30" hidden="1">
      <c r="I642" s="224" t="s">
        <v>777</v>
      </c>
      <c r="J642" s="9" t="s">
        <v>778</v>
      </c>
      <c r="K642" s="60">
        <f>FAOAM!K642/'FAOAM  %PIB  (2)'!K$710*100</f>
        <v>0</v>
      </c>
      <c r="L642" s="60">
        <f>FAOAM!L642/'FAOAM  %PIB  (2)'!L$710*100</f>
        <v>0</v>
      </c>
      <c r="M642" s="60">
        <f>FAOAM!M642/'FAOAM  %PIB  (2)'!M$710*100</f>
        <v>0</v>
      </c>
      <c r="N642" s="93">
        <f>FAOAM!N642/'FAOAM  %PIB  (2)'!N$710*100</f>
        <v>0</v>
      </c>
    </row>
    <row r="643" spans="9:14" ht="30" hidden="1">
      <c r="I643" s="224" t="s">
        <v>779</v>
      </c>
      <c r="J643" s="9" t="s">
        <v>778</v>
      </c>
      <c r="K643" s="60">
        <f>FAOAM!K643/'FAOAM  %PIB  (2)'!K$710*100</f>
        <v>0</v>
      </c>
      <c r="L643" s="60">
        <f>FAOAM!L643/'FAOAM  %PIB  (2)'!L$710*100</f>
        <v>0</v>
      </c>
      <c r="M643" s="60">
        <f>FAOAM!M643/'FAOAM  %PIB  (2)'!M$710*100</f>
        <v>0</v>
      </c>
      <c r="N643" s="93">
        <f>FAOAM!N643/'FAOAM  %PIB  (2)'!N$710*100</f>
        <v>0</v>
      </c>
    </row>
    <row r="644" spans="9:14" ht="30" hidden="1">
      <c r="I644" s="224" t="s">
        <v>780</v>
      </c>
      <c r="J644" s="9" t="s">
        <v>369</v>
      </c>
      <c r="K644" s="60">
        <f>FAOAM!K644/'FAOAM  %PIB  (2)'!K$710*100</f>
        <v>0</v>
      </c>
      <c r="L644" s="60">
        <f>FAOAM!L644/'FAOAM  %PIB  (2)'!L$710*100</f>
        <v>0</v>
      </c>
      <c r="M644" s="60">
        <f>FAOAM!M644/'FAOAM  %PIB  (2)'!M$710*100</f>
        <v>0</v>
      </c>
      <c r="N644" s="93">
        <f>FAOAM!N644/'FAOAM  %PIB  (2)'!N$710*100</f>
        <v>0</v>
      </c>
    </row>
    <row r="645" spans="9:14" ht="30" hidden="1">
      <c r="I645" s="224" t="s">
        <v>781</v>
      </c>
      <c r="J645" s="9" t="s">
        <v>782</v>
      </c>
      <c r="K645" s="60">
        <f>FAOAM!K645/'FAOAM  %PIB  (2)'!K$710*100</f>
        <v>0</v>
      </c>
      <c r="L645" s="60">
        <f>FAOAM!L645/'FAOAM  %PIB  (2)'!L$710*100</f>
        <v>0</v>
      </c>
      <c r="M645" s="60">
        <f>FAOAM!M645/'FAOAM  %PIB  (2)'!M$710*100</f>
        <v>0</v>
      </c>
      <c r="N645" s="93">
        <f>FAOAM!N645/'FAOAM  %PIB  (2)'!N$710*100</f>
        <v>0</v>
      </c>
    </row>
    <row r="646" spans="9:14" ht="30" hidden="1">
      <c r="I646" s="224" t="s">
        <v>783</v>
      </c>
      <c r="J646" s="9" t="s">
        <v>782</v>
      </c>
      <c r="K646" s="60">
        <f>FAOAM!K646/'FAOAM  %PIB  (2)'!K$710*100</f>
        <v>0</v>
      </c>
      <c r="L646" s="60">
        <f>FAOAM!L646/'FAOAM  %PIB  (2)'!L$710*100</f>
        <v>0</v>
      </c>
      <c r="M646" s="60">
        <f>FAOAM!M646/'FAOAM  %PIB  (2)'!M$710*100</f>
        <v>0</v>
      </c>
      <c r="N646" s="93">
        <f>FAOAM!N646/'FAOAM  %PIB  (2)'!N$710*100</f>
        <v>0</v>
      </c>
    </row>
    <row r="647" spans="9:14" ht="30" hidden="1">
      <c r="I647" s="224" t="s">
        <v>784</v>
      </c>
      <c r="J647" s="9" t="s">
        <v>785</v>
      </c>
      <c r="K647" s="60">
        <f>FAOAM!K647/'FAOAM  %PIB  (2)'!K$710*100</f>
        <v>0</v>
      </c>
      <c r="L647" s="60">
        <f>FAOAM!L647/'FAOAM  %PIB  (2)'!L$710*100</f>
        <v>0</v>
      </c>
      <c r="M647" s="60">
        <f>FAOAM!M647/'FAOAM  %PIB  (2)'!M$710*100</f>
        <v>0</v>
      </c>
      <c r="N647" s="93">
        <f>FAOAM!N647/'FAOAM  %PIB  (2)'!N$710*100</f>
        <v>0</v>
      </c>
    </row>
    <row r="648" spans="9:14" ht="30" hidden="1">
      <c r="I648" s="224" t="s">
        <v>786</v>
      </c>
      <c r="J648" s="9" t="s">
        <v>785</v>
      </c>
      <c r="K648" s="60">
        <f>FAOAM!K648/'FAOAM  %PIB  (2)'!K$710*100</f>
        <v>0</v>
      </c>
      <c r="L648" s="60">
        <f>FAOAM!L648/'FAOAM  %PIB  (2)'!L$710*100</f>
        <v>0</v>
      </c>
      <c r="M648" s="60">
        <f>FAOAM!M648/'FAOAM  %PIB  (2)'!M$710*100</f>
        <v>0</v>
      </c>
      <c r="N648" s="93">
        <f>FAOAM!N648/'FAOAM  %PIB  (2)'!N$710*100</f>
        <v>0</v>
      </c>
    </row>
    <row r="649" spans="9:14" ht="30" hidden="1">
      <c r="I649" s="224" t="s">
        <v>787</v>
      </c>
      <c r="J649" s="9" t="s">
        <v>377</v>
      </c>
      <c r="K649" s="60">
        <f>FAOAM!K649/'FAOAM  %PIB  (2)'!K$710*100</f>
        <v>0</v>
      </c>
      <c r="L649" s="60">
        <f>FAOAM!L649/'FAOAM  %PIB  (2)'!L$710*100</f>
        <v>0</v>
      </c>
      <c r="M649" s="60">
        <f>FAOAM!M649/'FAOAM  %PIB  (2)'!M$710*100</f>
        <v>0</v>
      </c>
      <c r="N649" s="93">
        <f>FAOAM!N649/'FAOAM  %PIB  (2)'!N$710*100</f>
        <v>0</v>
      </c>
    </row>
    <row r="650" spans="9:14" ht="30" hidden="1">
      <c r="I650" s="224" t="s">
        <v>788</v>
      </c>
      <c r="J650" s="9" t="s">
        <v>789</v>
      </c>
      <c r="K650" s="60">
        <f>FAOAM!K650/'FAOAM  %PIB  (2)'!K$710*100</f>
        <v>0</v>
      </c>
      <c r="L650" s="60">
        <f>FAOAM!L650/'FAOAM  %PIB  (2)'!L$710*100</f>
        <v>0</v>
      </c>
      <c r="M650" s="60">
        <f>FAOAM!M650/'FAOAM  %PIB  (2)'!M$710*100</f>
        <v>0</v>
      </c>
      <c r="N650" s="93">
        <f>FAOAM!N650/'FAOAM  %PIB  (2)'!N$710*100</f>
        <v>0</v>
      </c>
    </row>
    <row r="651" spans="9:14" ht="30" hidden="1">
      <c r="I651" s="224" t="s">
        <v>790</v>
      </c>
      <c r="J651" s="9" t="s">
        <v>789</v>
      </c>
      <c r="K651" s="60">
        <f>FAOAM!K651/'FAOAM  %PIB  (2)'!K$710*100</f>
        <v>0</v>
      </c>
      <c r="L651" s="60">
        <f>FAOAM!L651/'FAOAM  %PIB  (2)'!L$710*100</f>
        <v>0</v>
      </c>
      <c r="M651" s="60">
        <f>FAOAM!M651/'FAOAM  %PIB  (2)'!M$710*100</f>
        <v>0</v>
      </c>
      <c r="N651" s="93">
        <f>FAOAM!N651/'FAOAM  %PIB  (2)'!N$710*100</f>
        <v>0</v>
      </c>
    </row>
    <row r="652" spans="9:14" ht="30" hidden="1">
      <c r="I652" s="224" t="s">
        <v>791</v>
      </c>
      <c r="J652" s="9" t="s">
        <v>792</v>
      </c>
      <c r="K652" s="60">
        <f>FAOAM!K652/'FAOAM  %PIB  (2)'!K$710*100</f>
        <v>0</v>
      </c>
      <c r="L652" s="60">
        <f>FAOAM!L652/'FAOAM  %PIB  (2)'!L$710*100</f>
        <v>0</v>
      </c>
      <c r="M652" s="60">
        <f>FAOAM!M652/'FAOAM  %PIB  (2)'!M$710*100</f>
        <v>0</v>
      </c>
      <c r="N652" s="93">
        <f>FAOAM!N652/'FAOAM  %PIB  (2)'!N$710*100</f>
        <v>0</v>
      </c>
    </row>
    <row r="653" spans="9:14" ht="30" hidden="1">
      <c r="I653" s="224" t="s">
        <v>793</v>
      </c>
      <c r="J653" s="9" t="s">
        <v>792</v>
      </c>
      <c r="K653" s="60">
        <f>FAOAM!K653/'FAOAM  %PIB  (2)'!K$710*100</f>
        <v>0</v>
      </c>
      <c r="L653" s="60">
        <f>FAOAM!L653/'FAOAM  %PIB  (2)'!L$710*100</f>
        <v>0</v>
      </c>
      <c r="M653" s="60">
        <f>FAOAM!M653/'FAOAM  %PIB  (2)'!M$710*100</f>
        <v>0</v>
      </c>
      <c r="N653" s="93">
        <f>FAOAM!N653/'FAOAM  %PIB  (2)'!N$710*100</f>
        <v>0</v>
      </c>
    </row>
    <row r="654" spans="9:14" ht="18.75" hidden="1">
      <c r="I654" s="224" t="s">
        <v>794</v>
      </c>
      <c r="J654" s="9" t="s">
        <v>795</v>
      </c>
      <c r="K654" s="60">
        <f>FAOAM!K654/'FAOAM  %PIB  (2)'!K$710*100</f>
        <v>0</v>
      </c>
      <c r="L654" s="60">
        <f>FAOAM!L654/'FAOAM  %PIB  (2)'!L$710*100</f>
        <v>0</v>
      </c>
      <c r="M654" s="60">
        <f>FAOAM!M654/'FAOAM  %PIB  (2)'!M$710*100</f>
        <v>0</v>
      </c>
      <c r="N654" s="93">
        <f>FAOAM!N654/'FAOAM  %PIB  (2)'!N$710*100</f>
        <v>0</v>
      </c>
    </row>
    <row r="655" spans="9:14" ht="18.75" hidden="1">
      <c r="I655" s="224" t="s">
        <v>796</v>
      </c>
      <c r="J655" s="9" t="s">
        <v>797</v>
      </c>
      <c r="K655" s="60">
        <f>FAOAM!K655/'FAOAM  %PIB  (2)'!K$710*100</f>
        <v>0</v>
      </c>
      <c r="L655" s="60">
        <f>FAOAM!L655/'FAOAM  %PIB  (2)'!L$710*100</f>
        <v>0</v>
      </c>
      <c r="M655" s="60">
        <f>FAOAM!M655/'FAOAM  %PIB  (2)'!M$710*100</f>
        <v>0</v>
      </c>
      <c r="N655" s="93">
        <f>FAOAM!N655/'FAOAM  %PIB  (2)'!N$710*100</f>
        <v>0</v>
      </c>
    </row>
    <row r="656" spans="9:14" ht="18.75" hidden="1">
      <c r="I656" s="224" t="s">
        <v>798</v>
      </c>
      <c r="J656" s="9" t="s">
        <v>387</v>
      </c>
      <c r="K656" s="60">
        <f>FAOAM!K656/'FAOAM  %PIB  (2)'!K$710*100</f>
        <v>0</v>
      </c>
      <c r="L656" s="60">
        <f>FAOAM!L656/'FAOAM  %PIB  (2)'!L$710*100</f>
        <v>0</v>
      </c>
      <c r="M656" s="60">
        <f>FAOAM!M656/'FAOAM  %PIB  (2)'!M$710*100</f>
        <v>0</v>
      </c>
      <c r="N656" s="93">
        <f>FAOAM!N656/'FAOAM  %PIB  (2)'!N$710*100</f>
        <v>0</v>
      </c>
    </row>
    <row r="657" spans="9:14" ht="18.75" hidden="1">
      <c r="I657" s="224" t="s">
        <v>799</v>
      </c>
      <c r="J657" s="9" t="s">
        <v>800</v>
      </c>
      <c r="K657" s="60">
        <f>FAOAM!K657/'FAOAM  %PIB  (2)'!K$710*100</f>
        <v>0</v>
      </c>
      <c r="L657" s="60">
        <f>FAOAM!L657/'FAOAM  %PIB  (2)'!L$710*100</f>
        <v>0</v>
      </c>
      <c r="M657" s="60">
        <f>FAOAM!M657/'FAOAM  %PIB  (2)'!M$710*100</f>
        <v>0</v>
      </c>
      <c r="N657" s="93">
        <f>FAOAM!N657/'FAOAM  %PIB  (2)'!N$710*100</f>
        <v>0</v>
      </c>
    </row>
    <row r="658" spans="9:14" ht="18.75" hidden="1">
      <c r="I658" s="224" t="s">
        <v>801</v>
      </c>
      <c r="J658" s="9" t="s">
        <v>800</v>
      </c>
      <c r="K658" s="60">
        <f>FAOAM!K658/'FAOAM  %PIB  (2)'!K$710*100</f>
        <v>0</v>
      </c>
      <c r="L658" s="60">
        <f>FAOAM!L658/'FAOAM  %PIB  (2)'!L$710*100</f>
        <v>0</v>
      </c>
      <c r="M658" s="60">
        <f>FAOAM!M658/'FAOAM  %PIB  (2)'!M$710*100</f>
        <v>0</v>
      </c>
      <c r="N658" s="93">
        <f>FAOAM!N658/'FAOAM  %PIB  (2)'!N$710*100</f>
        <v>0</v>
      </c>
    </row>
    <row r="659" spans="9:14" ht="18.75" hidden="1">
      <c r="I659" s="224" t="s">
        <v>802</v>
      </c>
      <c r="J659" s="9" t="s">
        <v>803</v>
      </c>
      <c r="K659" s="60">
        <f>FAOAM!K659/'FAOAM  %PIB  (2)'!K$710*100</f>
        <v>0</v>
      </c>
      <c r="L659" s="60">
        <f>FAOAM!L659/'FAOAM  %PIB  (2)'!L$710*100</f>
        <v>0</v>
      </c>
      <c r="M659" s="60">
        <f>FAOAM!M659/'FAOAM  %PIB  (2)'!M$710*100</f>
        <v>0</v>
      </c>
      <c r="N659" s="93">
        <f>FAOAM!N659/'FAOAM  %PIB  (2)'!N$710*100</f>
        <v>0</v>
      </c>
    </row>
    <row r="660" spans="9:14" ht="18.75" hidden="1">
      <c r="I660" s="224" t="s">
        <v>804</v>
      </c>
      <c r="J660" s="9" t="s">
        <v>803</v>
      </c>
      <c r="K660" s="60">
        <f>FAOAM!K660/'FAOAM  %PIB  (2)'!K$710*100</f>
        <v>0</v>
      </c>
      <c r="L660" s="60">
        <f>FAOAM!L660/'FAOAM  %PIB  (2)'!L$710*100</f>
        <v>0</v>
      </c>
      <c r="M660" s="60">
        <f>FAOAM!M660/'FAOAM  %PIB  (2)'!M$710*100</f>
        <v>0</v>
      </c>
      <c r="N660" s="93">
        <f>FAOAM!N660/'FAOAM  %PIB  (2)'!N$710*100</f>
        <v>0</v>
      </c>
    </row>
    <row r="661" spans="9:14" ht="18.75" hidden="1">
      <c r="I661" s="224" t="s">
        <v>805</v>
      </c>
      <c r="J661" s="9" t="s">
        <v>396</v>
      </c>
      <c r="K661" s="60">
        <f>FAOAM!K661/'FAOAM  %PIB  (2)'!K$710*100</f>
        <v>0</v>
      </c>
      <c r="L661" s="60">
        <f>FAOAM!L661/'FAOAM  %PIB  (2)'!L$710*100</f>
        <v>0</v>
      </c>
      <c r="M661" s="60">
        <f>FAOAM!M661/'FAOAM  %PIB  (2)'!M$710*100</f>
        <v>0</v>
      </c>
      <c r="N661" s="93">
        <f>FAOAM!N661/'FAOAM  %PIB  (2)'!N$710*100</f>
        <v>0</v>
      </c>
    </row>
    <row r="662" spans="9:14" ht="18.75" hidden="1">
      <c r="I662" s="224" t="s">
        <v>806</v>
      </c>
      <c r="J662" s="9" t="s">
        <v>396</v>
      </c>
      <c r="K662" s="60">
        <f>FAOAM!K662/'FAOAM  %PIB  (2)'!K$710*100</f>
        <v>0</v>
      </c>
      <c r="L662" s="60">
        <f>FAOAM!L662/'FAOAM  %PIB  (2)'!L$710*100</f>
        <v>0</v>
      </c>
      <c r="M662" s="60">
        <f>FAOAM!M662/'FAOAM  %PIB  (2)'!M$710*100</f>
        <v>0</v>
      </c>
      <c r="N662" s="93">
        <f>FAOAM!N662/'FAOAM  %PIB  (2)'!N$710*100</f>
        <v>0</v>
      </c>
    </row>
    <row r="663" spans="9:14" ht="18.75" hidden="1">
      <c r="I663" s="224" t="s">
        <v>807</v>
      </c>
      <c r="J663" s="9" t="s">
        <v>808</v>
      </c>
      <c r="K663" s="60">
        <f>FAOAM!K663/'FAOAM  %PIB  (2)'!K$710*100</f>
        <v>0</v>
      </c>
      <c r="L663" s="60">
        <f>FAOAM!L663/'FAOAM  %PIB  (2)'!L$710*100</f>
        <v>0</v>
      </c>
      <c r="M663" s="60">
        <f>FAOAM!M663/'FAOAM  %PIB  (2)'!M$710*100</f>
        <v>0</v>
      </c>
      <c r="N663" s="93">
        <f>FAOAM!N663/'FAOAM  %PIB  (2)'!N$710*100</f>
        <v>0</v>
      </c>
    </row>
    <row r="664" spans="9:14" ht="18.75" hidden="1">
      <c r="I664" s="224" t="s">
        <v>809</v>
      </c>
      <c r="J664" s="9" t="s">
        <v>808</v>
      </c>
      <c r="K664" s="60">
        <f>FAOAM!K664/'FAOAM  %PIB  (2)'!K$710*100</f>
        <v>0</v>
      </c>
      <c r="L664" s="60">
        <f>FAOAM!L664/'FAOAM  %PIB  (2)'!L$710*100</f>
        <v>0</v>
      </c>
      <c r="M664" s="60">
        <f>FAOAM!M664/'FAOAM  %PIB  (2)'!M$710*100</f>
        <v>0</v>
      </c>
      <c r="N664" s="93">
        <f>FAOAM!N664/'FAOAM  %PIB  (2)'!N$710*100</f>
        <v>0</v>
      </c>
    </row>
    <row r="665" spans="9:14" ht="18.75" hidden="1">
      <c r="I665" s="224" t="s">
        <v>810</v>
      </c>
      <c r="J665" s="9" t="s">
        <v>811</v>
      </c>
      <c r="K665" s="60">
        <f>FAOAM!K665/'FAOAM  %PIB  (2)'!K$710*100</f>
        <v>0</v>
      </c>
      <c r="L665" s="60">
        <f>FAOAM!L665/'FAOAM  %PIB  (2)'!L$710*100</f>
        <v>0</v>
      </c>
      <c r="M665" s="60">
        <f>FAOAM!M665/'FAOAM  %PIB  (2)'!M$710*100</f>
        <v>0</v>
      </c>
      <c r="N665" s="93">
        <f>FAOAM!N665/'FAOAM  %PIB  (2)'!N$710*100</f>
        <v>0</v>
      </c>
    </row>
    <row r="666" spans="9:14" ht="18.75" hidden="1">
      <c r="I666" s="224" t="s">
        <v>812</v>
      </c>
      <c r="J666" s="9" t="s">
        <v>811</v>
      </c>
      <c r="K666" s="60">
        <f>FAOAM!K666/'FAOAM  %PIB  (2)'!K$710*100</f>
        <v>0</v>
      </c>
      <c r="L666" s="60">
        <f>FAOAM!L666/'FAOAM  %PIB  (2)'!L$710*100</f>
        <v>0</v>
      </c>
      <c r="M666" s="60">
        <f>FAOAM!M666/'FAOAM  %PIB  (2)'!M$710*100</f>
        <v>0</v>
      </c>
      <c r="N666" s="93">
        <f>FAOAM!N666/'FAOAM  %PIB  (2)'!N$710*100</f>
        <v>0</v>
      </c>
    </row>
    <row r="667" spans="9:14" ht="18.75" hidden="1">
      <c r="I667" s="224" t="s">
        <v>813</v>
      </c>
      <c r="J667" s="9" t="s">
        <v>814</v>
      </c>
      <c r="K667" s="60">
        <f>FAOAM!K667/'FAOAM  %PIB  (2)'!K$710*100</f>
        <v>0</v>
      </c>
      <c r="L667" s="60">
        <f>FAOAM!L667/'FAOAM  %PIB  (2)'!L$710*100</f>
        <v>0</v>
      </c>
      <c r="M667" s="60">
        <f>FAOAM!M667/'FAOAM  %PIB  (2)'!M$710*100</f>
        <v>0</v>
      </c>
      <c r="N667" s="93">
        <f>FAOAM!N667/'FAOAM  %PIB  (2)'!N$710*100</f>
        <v>0</v>
      </c>
    </row>
    <row r="668" spans="9:14" ht="18.75" hidden="1">
      <c r="I668" s="224" t="s">
        <v>815</v>
      </c>
      <c r="J668" s="9" t="s">
        <v>816</v>
      </c>
      <c r="K668" s="60">
        <f>FAOAM!K668/'FAOAM  %PIB  (2)'!K$710*100</f>
        <v>0</v>
      </c>
      <c r="L668" s="60">
        <f>FAOAM!L668/'FAOAM  %PIB  (2)'!L$710*100</f>
        <v>0</v>
      </c>
      <c r="M668" s="60">
        <f>FAOAM!M668/'FAOAM  %PIB  (2)'!M$710*100</f>
        <v>0</v>
      </c>
      <c r="N668" s="93">
        <f>FAOAM!N668/'FAOAM  %PIB  (2)'!N$710*100</f>
        <v>0</v>
      </c>
    </row>
    <row r="669" spans="9:14" ht="18.75" hidden="1">
      <c r="I669" s="224" t="s">
        <v>817</v>
      </c>
      <c r="J669" s="9" t="s">
        <v>816</v>
      </c>
      <c r="K669" s="60">
        <f>FAOAM!K669/'FAOAM  %PIB  (2)'!K$710*100</f>
        <v>0</v>
      </c>
      <c r="L669" s="60">
        <f>FAOAM!L669/'FAOAM  %PIB  (2)'!L$710*100</f>
        <v>0</v>
      </c>
      <c r="M669" s="60">
        <f>FAOAM!M669/'FAOAM  %PIB  (2)'!M$710*100</f>
        <v>0</v>
      </c>
      <c r="N669" s="93">
        <f>FAOAM!N669/'FAOAM  %PIB  (2)'!N$710*100</f>
        <v>0</v>
      </c>
    </row>
    <row r="670" spans="9:14" ht="18.75" hidden="1">
      <c r="I670" s="224" t="s">
        <v>818</v>
      </c>
      <c r="J670" s="9" t="s">
        <v>819</v>
      </c>
      <c r="K670" s="60">
        <f>FAOAM!K670/'FAOAM  %PIB  (2)'!K$710*100</f>
        <v>0</v>
      </c>
      <c r="L670" s="60">
        <f>FAOAM!L670/'FAOAM  %PIB  (2)'!L$710*100</f>
        <v>0</v>
      </c>
      <c r="M670" s="60">
        <f>FAOAM!M670/'FAOAM  %PIB  (2)'!M$710*100</f>
        <v>0</v>
      </c>
      <c r="N670" s="93">
        <f>FAOAM!N670/'FAOAM  %PIB  (2)'!N$710*100</f>
        <v>0</v>
      </c>
    </row>
    <row r="671" spans="9:14" ht="18.75" hidden="1">
      <c r="I671" s="224" t="s">
        <v>820</v>
      </c>
      <c r="J671" s="9" t="s">
        <v>819</v>
      </c>
      <c r="K671" s="60">
        <f>FAOAM!K671/'FAOAM  %PIB  (2)'!K$710*100</f>
        <v>0</v>
      </c>
      <c r="L671" s="60">
        <f>FAOAM!L671/'FAOAM  %PIB  (2)'!L$710*100</f>
        <v>0</v>
      </c>
      <c r="M671" s="60">
        <f>FAOAM!M671/'FAOAM  %PIB  (2)'!M$710*100</f>
        <v>0</v>
      </c>
      <c r="N671" s="93">
        <f>FAOAM!N671/'FAOAM  %PIB  (2)'!N$710*100</f>
        <v>0</v>
      </c>
    </row>
    <row r="672" spans="9:14" ht="18.75" hidden="1">
      <c r="I672" s="224" t="s">
        <v>821</v>
      </c>
      <c r="J672" s="9" t="s">
        <v>822</v>
      </c>
      <c r="K672" s="60">
        <f>FAOAM!K672/'FAOAM  %PIB  (2)'!K$710*100</f>
        <v>0</v>
      </c>
      <c r="L672" s="60">
        <f>FAOAM!L672/'FAOAM  %PIB  (2)'!L$710*100</f>
        <v>0</v>
      </c>
      <c r="M672" s="60">
        <f>FAOAM!M672/'FAOAM  %PIB  (2)'!M$710*100</f>
        <v>0</v>
      </c>
      <c r="N672" s="93">
        <f>FAOAM!N672/'FAOAM  %PIB  (2)'!N$710*100</f>
        <v>0</v>
      </c>
    </row>
    <row r="673" spans="9:14" ht="18.75" hidden="1">
      <c r="I673" s="224" t="s">
        <v>823</v>
      </c>
      <c r="J673" s="9" t="s">
        <v>822</v>
      </c>
      <c r="K673" s="60">
        <f>FAOAM!K673/'FAOAM  %PIB  (2)'!K$710*100</f>
        <v>0</v>
      </c>
      <c r="L673" s="60">
        <f>FAOAM!L673/'FAOAM  %PIB  (2)'!L$710*100</f>
        <v>0</v>
      </c>
      <c r="M673" s="60">
        <f>FAOAM!M673/'FAOAM  %PIB  (2)'!M$710*100</f>
        <v>0</v>
      </c>
      <c r="N673" s="93">
        <f>FAOAM!N673/'FAOAM  %PIB  (2)'!N$710*100</f>
        <v>0</v>
      </c>
    </row>
    <row r="674" spans="9:14" ht="18.75" hidden="1">
      <c r="I674" s="224" t="s">
        <v>824</v>
      </c>
      <c r="J674" s="9" t="s">
        <v>825</v>
      </c>
      <c r="K674" s="60">
        <f>FAOAM!K674/'FAOAM  %PIB  (2)'!K$710*100</f>
        <v>0</v>
      </c>
      <c r="L674" s="60">
        <f>FAOAM!L674/'FAOAM  %PIB  (2)'!L$710*100</f>
        <v>0</v>
      </c>
      <c r="M674" s="60">
        <f>FAOAM!M674/'FAOAM  %PIB  (2)'!M$710*100</f>
        <v>0</v>
      </c>
      <c r="N674" s="93">
        <f>FAOAM!N674/'FAOAM  %PIB  (2)'!N$710*100</f>
        <v>0</v>
      </c>
    </row>
    <row r="675" spans="9:14" ht="18.75" hidden="1">
      <c r="I675" s="224" t="s">
        <v>826</v>
      </c>
      <c r="J675" s="9" t="s">
        <v>827</v>
      </c>
      <c r="K675" s="60">
        <f>FAOAM!K675/'FAOAM  %PIB  (2)'!K$710*100</f>
        <v>0</v>
      </c>
      <c r="L675" s="60">
        <f>FAOAM!L675/'FAOAM  %PIB  (2)'!L$710*100</f>
        <v>0</v>
      </c>
      <c r="M675" s="60">
        <f>FAOAM!M675/'FAOAM  %PIB  (2)'!M$710*100</f>
        <v>0</v>
      </c>
      <c r="N675" s="93">
        <f>FAOAM!N675/'FAOAM  %PIB  (2)'!N$710*100</f>
        <v>0</v>
      </c>
    </row>
    <row r="676" spans="9:14" ht="30" hidden="1">
      <c r="I676" s="224" t="s">
        <v>828</v>
      </c>
      <c r="J676" s="9" t="s">
        <v>829</v>
      </c>
      <c r="K676" s="60">
        <f>FAOAM!K676/'FAOAM  %PIB  (2)'!K$710*100</f>
        <v>0</v>
      </c>
      <c r="L676" s="60">
        <f>FAOAM!L676/'FAOAM  %PIB  (2)'!L$710*100</f>
        <v>0</v>
      </c>
      <c r="M676" s="60">
        <f>FAOAM!M676/'FAOAM  %PIB  (2)'!M$710*100</f>
        <v>0</v>
      </c>
      <c r="N676" s="93">
        <f>FAOAM!N676/'FAOAM  %PIB  (2)'!N$710*100</f>
        <v>0</v>
      </c>
    </row>
    <row r="677" spans="9:14" ht="30" hidden="1">
      <c r="I677" s="224" t="s">
        <v>830</v>
      </c>
      <c r="J677" s="9" t="s">
        <v>831</v>
      </c>
      <c r="K677" s="60">
        <f>FAOAM!K677/'FAOAM  %PIB  (2)'!K$710*100</f>
        <v>0</v>
      </c>
      <c r="L677" s="60">
        <f>FAOAM!L677/'FAOAM  %PIB  (2)'!L$710*100</f>
        <v>0</v>
      </c>
      <c r="M677" s="60">
        <f>FAOAM!M677/'FAOAM  %PIB  (2)'!M$710*100</f>
        <v>0</v>
      </c>
      <c r="N677" s="93">
        <f>FAOAM!N677/'FAOAM  %PIB  (2)'!N$710*100</f>
        <v>0</v>
      </c>
    </row>
    <row r="678" spans="9:14" ht="18.75" hidden="1">
      <c r="I678" s="224" t="s">
        <v>832</v>
      </c>
      <c r="J678" s="9" t="s">
        <v>833</v>
      </c>
      <c r="K678" s="60">
        <f>FAOAM!K678/'FAOAM  %PIB  (2)'!K$710*100</f>
        <v>0</v>
      </c>
      <c r="L678" s="60">
        <f>FAOAM!L678/'FAOAM  %PIB  (2)'!L$710*100</f>
        <v>0</v>
      </c>
      <c r="M678" s="60">
        <f>FAOAM!M678/'FAOAM  %PIB  (2)'!M$710*100</f>
        <v>0</v>
      </c>
      <c r="N678" s="93">
        <f>FAOAM!N678/'FAOAM  %PIB  (2)'!N$710*100</f>
        <v>0</v>
      </c>
    </row>
    <row r="679" spans="9:14" ht="18.75" hidden="1">
      <c r="I679" s="224" t="s">
        <v>834</v>
      </c>
      <c r="J679" s="9" t="s">
        <v>833</v>
      </c>
      <c r="K679" s="60">
        <f>FAOAM!K679/'FAOAM  %PIB  (2)'!K$710*100</f>
        <v>0</v>
      </c>
      <c r="L679" s="60">
        <f>FAOAM!L679/'FAOAM  %PIB  (2)'!L$710*100</f>
        <v>0</v>
      </c>
      <c r="M679" s="60">
        <f>FAOAM!M679/'FAOAM  %PIB  (2)'!M$710*100</f>
        <v>0</v>
      </c>
      <c r="N679" s="93">
        <f>FAOAM!N679/'FAOAM  %PIB  (2)'!N$710*100</f>
        <v>0</v>
      </c>
    </row>
    <row r="680" spans="9:14" ht="18.75" hidden="1">
      <c r="I680" s="224" t="s">
        <v>835</v>
      </c>
      <c r="J680" s="9" t="s">
        <v>836</v>
      </c>
      <c r="K680" s="60">
        <f>FAOAM!K680/'FAOAM  %PIB  (2)'!K$710*100</f>
        <v>0</v>
      </c>
      <c r="L680" s="60">
        <f>FAOAM!L680/'FAOAM  %PIB  (2)'!L$710*100</f>
        <v>0</v>
      </c>
      <c r="M680" s="60">
        <f>FAOAM!M680/'FAOAM  %PIB  (2)'!M$710*100</f>
        <v>0</v>
      </c>
      <c r="N680" s="93">
        <f>FAOAM!N680/'FAOAM  %PIB  (2)'!N$710*100</f>
        <v>0</v>
      </c>
    </row>
    <row r="681" spans="9:14" ht="18.75" hidden="1">
      <c r="I681" s="224" t="s">
        <v>837</v>
      </c>
      <c r="J681" s="9" t="s">
        <v>836</v>
      </c>
      <c r="K681" s="60">
        <f>FAOAM!K681/'FAOAM  %PIB  (2)'!K$710*100</f>
        <v>0</v>
      </c>
      <c r="L681" s="60">
        <f>FAOAM!L681/'FAOAM  %PIB  (2)'!L$710*100</f>
        <v>0</v>
      </c>
      <c r="M681" s="60">
        <f>FAOAM!M681/'FAOAM  %PIB  (2)'!M$710*100</f>
        <v>0</v>
      </c>
      <c r="N681" s="93">
        <f>FAOAM!N681/'FAOAM  %PIB  (2)'!N$710*100</f>
        <v>0</v>
      </c>
    </row>
    <row r="682" spans="9:14" ht="18.75" hidden="1">
      <c r="I682" s="224" t="s">
        <v>838</v>
      </c>
      <c r="J682" s="9" t="s">
        <v>839</v>
      </c>
      <c r="K682" s="60">
        <f>FAOAM!K682/'FAOAM  %PIB  (2)'!K$710*100</f>
        <v>0</v>
      </c>
      <c r="L682" s="60">
        <f>FAOAM!L682/'FAOAM  %PIB  (2)'!L$710*100</f>
        <v>0</v>
      </c>
      <c r="M682" s="60">
        <f>FAOAM!M682/'FAOAM  %PIB  (2)'!M$710*100</f>
        <v>0</v>
      </c>
      <c r="N682" s="93">
        <f>FAOAM!N682/'FAOAM  %PIB  (2)'!N$710*100</f>
        <v>0</v>
      </c>
    </row>
    <row r="683" spans="9:14" ht="18.75" hidden="1">
      <c r="I683" s="224" t="s">
        <v>840</v>
      </c>
      <c r="J683" s="9" t="s">
        <v>839</v>
      </c>
      <c r="K683" s="60">
        <f>FAOAM!K683/'FAOAM  %PIB  (2)'!K$710*100</f>
        <v>0</v>
      </c>
      <c r="L683" s="60">
        <f>FAOAM!L683/'FAOAM  %PIB  (2)'!L$710*100</f>
        <v>0</v>
      </c>
      <c r="M683" s="60">
        <f>FAOAM!M683/'FAOAM  %PIB  (2)'!M$710*100</f>
        <v>0</v>
      </c>
      <c r="N683" s="93">
        <f>FAOAM!N683/'FAOAM  %PIB  (2)'!N$710*100</f>
        <v>0</v>
      </c>
    </row>
    <row r="684" spans="9:14" ht="18.75" hidden="1">
      <c r="I684" s="38" t="s">
        <v>841</v>
      </c>
      <c r="J684" s="9" t="s">
        <v>842</v>
      </c>
      <c r="K684" s="60">
        <f>FAOAM!K684/'FAOAM  %PIB  (2)'!K$710*100</f>
        <v>0</v>
      </c>
      <c r="L684" s="60">
        <f>FAOAM!L684/'FAOAM  %PIB  (2)'!L$710*100</f>
        <v>0</v>
      </c>
      <c r="M684" s="60">
        <f>FAOAM!M684/'FAOAM  %PIB  (2)'!M$710*100</f>
        <v>0</v>
      </c>
      <c r="N684" s="93">
        <f>FAOAM!N684/'FAOAM  %PIB  (2)'!N$710*100</f>
        <v>0</v>
      </c>
    </row>
    <row r="685" spans="9:14" ht="18.75" hidden="1">
      <c r="I685" s="234" t="s">
        <v>843</v>
      </c>
      <c r="J685" s="235" t="s">
        <v>844</v>
      </c>
      <c r="K685" s="60">
        <f>FAOAM!K685/'FAOAM  %PIB  (2)'!K$710*100</f>
        <v>0</v>
      </c>
      <c r="L685" s="60">
        <f>FAOAM!L685/'FAOAM  %PIB  (2)'!L$710*100</f>
        <v>0</v>
      </c>
      <c r="M685" s="60">
        <f>FAOAM!M685/'FAOAM  %PIB  (2)'!M$710*100</f>
        <v>0</v>
      </c>
      <c r="N685" s="93">
        <f>FAOAM!N685/'FAOAM  %PIB  (2)'!N$710*100</f>
        <v>0</v>
      </c>
    </row>
    <row r="686" spans="9:14" ht="18.75" hidden="1">
      <c r="I686" s="38" t="s">
        <v>845</v>
      </c>
      <c r="J686" s="9" t="s">
        <v>846</v>
      </c>
      <c r="K686" s="60">
        <f>FAOAM!K686/'FAOAM  %PIB  (2)'!K$710*100</f>
        <v>0</v>
      </c>
      <c r="L686" s="60">
        <f>FAOAM!L686/'FAOAM  %PIB  (2)'!L$710*100</f>
        <v>0</v>
      </c>
      <c r="M686" s="60">
        <f>FAOAM!M686/'FAOAM  %PIB  (2)'!M$710*100</f>
        <v>0</v>
      </c>
      <c r="N686" s="93">
        <f>FAOAM!N686/'FAOAM  %PIB  (2)'!N$710*100</f>
        <v>0</v>
      </c>
    </row>
    <row r="687" spans="9:14" ht="18.75" hidden="1">
      <c r="I687" s="38" t="s">
        <v>847</v>
      </c>
      <c r="J687" s="9" t="s">
        <v>848</v>
      </c>
      <c r="K687" s="60">
        <f>FAOAM!K687/'FAOAM  %PIB  (2)'!K$710*100</f>
        <v>0</v>
      </c>
      <c r="L687" s="60">
        <f>FAOAM!L687/'FAOAM  %PIB  (2)'!L$710*100</f>
        <v>0</v>
      </c>
      <c r="M687" s="60">
        <f>FAOAM!M687/'FAOAM  %PIB  (2)'!M$710*100</f>
        <v>0</v>
      </c>
      <c r="N687" s="93">
        <f>FAOAM!N687/'FAOAM  %PIB  (2)'!N$710*100</f>
        <v>0</v>
      </c>
    </row>
    <row r="688" spans="9:14" ht="18.75" hidden="1">
      <c r="I688" s="38" t="s">
        <v>849</v>
      </c>
      <c r="J688" s="9" t="s">
        <v>848</v>
      </c>
      <c r="K688" s="60">
        <f>FAOAM!K688/'FAOAM  %PIB  (2)'!K$710*100</f>
        <v>0</v>
      </c>
      <c r="L688" s="60">
        <f>FAOAM!L688/'FAOAM  %PIB  (2)'!L$710*100</f>
        <v>0</v>
      </c>
      <c r="M688" s="60">
        <f>FAOAM!M688/'FAOAM  %PIB  (2)'!M$710*100</f>
        <v>0</v>
      </c>
      <c r="N688" s="93">
        <f>FAOAM!N688/'FAOAM  %PIB  (2)'!N$710*100</f>
        <v>0</v>
      </c>
    </row>
    <row r="689" spans="9:14" ht="18.75" hidden="1">
      <c r="I689" s="38" t="s">
        <v>850</v>
      </c>
      <c r="J689" s="9" t="s">
        <v>851</v>
      </c>
      <c r="K689" s="60">
        <f>FAOAM!K689/'FAOAM  %PIB  (2)'!K$710*100</f>
        <v>0</v>
      </c>
      <c r="L689" s="60">
        <f>FAOAM!L689/'FAOAM  %PIB  (2)'!L$710*100</f>
        <v>0</v>
      </c>
      <c r="M689" s="60">
        <f>FAOAM!M689/'FAOAM  %PIB  (2)'!M$710*100</f>
        <v>0</v>
      </c>
      <c r="N689" s="93">
        <f>FAOAM!N689/'FAOAM  %PIB  (2)'!N$710*100</f>
        <v>0</v>
      </c>
    </row>
    <row r="690" spans="9:14" ht="18.75" hidden="1">
      <c r="I690" s="38" t="s">
        <v>852</v>
      </c>
      <c r="J690" s="9" t="s">
        <v>851</v>
      </c>
      <c r="K690" s="60">
        <f>FAOAM!K690/'FAOAM  %PIB  (2)'!K$710*100</f>
        <v>0</v>
      </c>
      <c r="L690" s="60">
        <f>FAOAM!L690/'FAOAM  %PIB  (2)'!L$710*100</f>
        <v>0</v>
      </c>
      <c r="M690" s="60">
        <f>FAOAM!M690/'FAOAM  %PIB  (2)'!M$710*100</f>
        <v>0</v>
      </c>
      <c r="N690" s="93">
        <f>FAOAM!N690/'FAOAM  %PIB  (2)'!N$710*100</f>
        <v>0</v>
      </c>
    </row>
    <row r="691" spans="9:14" ht="18.75" hidden="1">
      <c r="I691" s="38" t="s">
        <v>853</v>
      </c>
      <c r="J691" s="9" t="s">
        <v>854</v>
      </c>
      <c r="K691" s="60">
        <f>FAOAM!K691/'FAOAM  %PIB  (2)'!K$710*100</f>
        <v>0</v>
      </c>
      <c r="L691" s="60">
        <f>FAOAM!L691/'FAOAM  %PIB  (2)'!L$710*100</f>
        <v>0</v>
      </c>
      <c r="M691" s="60">
        <f>FAOAM!M691/'FAOAM  %PIB  (2)'!M$710*100</f>
        <v>0</v>
      </c>
      <c r="N691" s="93">
        <f>FAOAM!N691/'FAOAM  %PIB  (2)'!N$710*100</f>
        <v>0</v>
      </c>
    </row>
    <row r="692" spans="9:14" ht="18.75" hidden="1">
      <c r="I692" s="38" t="s">
        <v>855</v>
      </c>
      <c r="J692" s="9" t="s">
        <v>856</v>
      </c>
      <c r="K692" s="60">
        <f>FAOAM!K692/'FAOAM  %PIB  (2)'!K$710*100</f>
        <v>0</v>
      </c>
      <c r="L692" s="60">
        <f>FAOAM!L692/'FAOAM  %PIB  (2)'!L$710*100</f>
        <v>0</v>
      </c>
      <c r="M692" s="60">
        <f>FAOAM!M692/'FAOAM  %PIB  (2)'!M$710*100</f>
        <v>0</v>
      </c>
      <c r="N692" s="93">
        <f>FAOAM!N692/'FAOAM  %PIB  (2)'!N$710*100</f>
        <v>0</v>
      </c>
    </row>
    <row r="693" spans="9:14" ht="18.75" hidden="1">
      <c r="I693" s="38" t="s">
        <v>857</v>
      </c>
      <c r="J693" s="9" t="s">
        <v>858</v>
      </c>
      <c r="K693" s="60">
        <f>FAOAM!K693/'FAOAM  %PIB  (2)'!K$710*100</f>
        <v>0</v>
      </c>
      <c r="L693" s="60">
        <f>FAOAM!L693/'FAOAM  %PIB  (2)'!L$710*100</f>
        <v>0</v>
      </c>
      <c r="M693" s="60">
        <f>FAOAM!M693/'FAOAM  %PIB  (2)'!M$710*100</f>
        <v>0</v>
      </c>
      <c r="N693" s="93">
        <f>FAOAM!N693/'FAOAM  %PIB  (2)'!N$710*100</f>
        <v>0</v>
      </c>
    </row>
    <row r="694" spans="9:14" ht="18.75" hidden="1">
      <c r="I694" s="38" t="s">
        <v>859</v>
      </c>
      <c r="J694" s="9" t="s">
        <v>860</v>
      </c>
      <c r="K694" s="60">
        <f>FAOAM!K694/'FAOAM  %PIB  (2)'!K$710*100</f>
        <v>0</v>
      </c>
      <c r="L694" s="60">
        <f>FAOAM!L694/'FAOAM  %PIB  (2)'!L$710*100</f>
        <v>0</v>
      </c>
      <c r="M694" s="60">
        <f>FAOAM!M694/'FAOAM  %PIB  (2)'!M$710*100</f>
        <v>0</v>
      </c>
      <c r="N694" s="93">
        <f>FAOAM!N694/'FAOAM  %PIB  (2)'!N$710*100</f>
        <v>0</v>
      </c>
    </row>
    <row r="695" spans="9:14" ht="18.75" hidden="1">
      <c r="I695" s="38" t="s">
        <v>861</v>
      </c>
      <c r="J695" s="9" t="s">
        <v>860</v>
      </c>
      <c r="K695" s="60">
        <f>FAOAM!K695/'FAOAM  %PIB  (2)'!K$710*100</f>
        <v>0</v>
      </c>
      <c r="L695" s="60">
        <f>FAOAM!L695/'FAOAM  %PIB  (2)'!L$710*100</f>
        <v>0</v>
      </c>
      <c r="M695" s="60">
        <f>FAOAM!M695/'FAOAM  %PIB  (2)'!M$710*100</f>
        <v>0</v>
      </c>
      <c r="N695" s="93">
        <f>FAOAM!N695/'FAOAM  %PIB  (2)'!N$710*100</f>
        <v>0</v>
      </c>
    </row>
    <row r="696" spans="9:14" ht="18.75" hidden="1">
      <c r="I696" s="38" t="s">
        <v>862</v>
      </c>
      <c r="J696" s="9" t="s">
        <v>863</v>
      </c>
      <c r="K696" s="60">
        <f>FAOAM!K696/'FAOAM  %PIB  (2)'!K$710*100</f>
        <v>0</v>
      </c>
      <c r="L696" s="60">
        <f>FAOAM!L696/'FAOAM  %PIB  (2)'!L$710*100</f>
        <v>0</v>
      </c>
      <c r="M696" s="60">
        <f>FAOAM!M696/'FAOAM  %PIB  (2)'!M$710*100</f>
        <v>0</v>
      </c>
      <c r="N696" s="93">
        <f>FAOAM!N696/'FAOAM  %PIB  (2)'!N$710*100</f>
        <v>0</v>
      </c>
    </row>
    <row r="697" spans="9:14" ht="30" hidden="1">
      <c r="I697" s="38" t="s">
        <v>864</v>
      </c>
      <c r="J697" s="9" t="s">
        <v>865</v>
      </c>
      <c r="K697" s="60">
        <f>FAOAM!K697/'FAOAM  %PIB  (2)'!K$710*100</f>
        <v>0</v>
      </c>
      <c r="L697" s="60">
        <f>FAOAM!L697/'FAOAM  %PIB  (2)'!L$710*100</f>
        <v>0</v>
      </c>
      <c r="M697" s="60">
        <f>FAOAM!M697/'FAOAM  %PIB  (2)'!M$710*100</f>
        <v>0</v>
      </c>
      <c r="N697" s="93">
        <f>FAOAM!N697/'FAOAM  %PIB  (2)'!N$710*100</f>
        <v>0</v>
      </c>
    </row>
    <row r="698" spans="9:14" ht="30" hidden="1">
      <c r="I698" s="38" t="s">
        <v>866</v>
      </c>
      <c r="J698" s="9" t="s">
        <v>867</v>
      </c>
      <c r="K698" s="60">
        <f>FAOAM!K698/'FAOAM  %PIB  (2)'!K$710*100</f>
        <v>0</v>
      </c>
      <c r="L698" s="60">
        <f>FAOAM!L698/'FAOAM  %PIB  (2)'!L$710*100</f>
        <v>0</v>
      </c>
      <c r="M698" s="60">
        <f>FAOAM!M698/'FAOAM  %PIB  (2)'!M$710*100</f>
        <v>0</v>
      </c>
      <c r="N698" s="93">
        <f>FAOAM!N698/'FAOAM  %PIB  (2)'!N$710*100</f>
        <v>0</v>
      </c>
    </row>
    <row r="699" spans="9:14" ht="30" hidden="1">
      <c r="I699" s="348">
        <v>5954</v>
      </c>
      <c r="J699" s="349" t="s">
        <v>868</v>
      </c>
      <c r="K699" s="60">
        <f>FAOAM!K699/'FAOAM  %PIB  (2)'!K$710*100</f>
        <v>0</v>
      </c>
      <c r="L699" s="60">
        <f>FAOAM!L699/'FAOAM  %PIB  (2)'!L$710*100</f>
        <v>0</v>
      </c>
      <c r="M699" s="60">
        <f>FAOAM!M699/'FAOAM  %PIB  (2)'!M$710*100</f>
        <v>0</v>
      </c>
      <c r="N699" s="93">
        <f>FAOAM!N699/'FAOAM  %PIB  (2)'!N$710*100</f>
        <v>0</v>
      </c>
    </row>
    <row r="700" spans="9:14" ht="30" hidden="1">
      <c r="I700" s="348">
        <v>59541</v>
      </c>
      <c r="J700" s="349" t="s">
        <v>869</v>
      </c>
      <c r="K700" s="60">
        <f>FAOAM!K700/'FAOAM  %PIB  (2)'!K$710*100</f>
        <v>0</v>
      </c>
      <c r="L700" s="60">
        <f>FAOAM!L700/'FAOAM  %PIB  (2)'!L$710*100</f>
        <v>0</v>
      </c>
      <c r="M700" s="60">
        <f>FAOAM!M700/'FAOAM  %PIB  (2)'!M$710*100</f>
        <v>0</v>
      </c>
      <c r="N700" s="93">
        <f>FAOAM!N700/'FAOAM  %PIB  (2)'!N$710*100</f>
        <v>0</v>
      </c>
    </row>
    <row r="701" spans="9:14" ht="30" hidden="1">
      <c r="I701" s="348">
        <v>595410</v>
      </c>
      <c r="J701" s="349" t="s">
        <v>869</v>
      </c>
      <c r="K701" s="60">
        <f>FAOAM!K701/'FAOAM  %PIB  (2)'!K$710*100</f>
        <v>0</v>
      </c>
      <c r="L701" s="60">
        <f>FAOAM!L701/'FAOAM  %PIB  (2)'!L$710*100</f>
        <v>0</v>
      </c>
      <c r="M701" s="60">
        <f>FAOAM!M701/'FAOAM  %PIB  (2)'!M$710*100</f>
        <v>0</v>
      </c>
      <c r="N701" s="93">
        <f>FAOAM!N701/'FAOAM  %PIB  (2)'!N$710*100</f>
        <v>0</v>
      </c>
    </row>
    <row r="702" spans="9:14" ht="18.75" hidden="1">
      <c r="I702" s="38">
        <v>5959</v>
      </c>
      <c r="J702" s="9" t="s">
        <v>870</v>
      </c>
      <c r="K702" s="60">
        <f>FAOAM!K702/'FAOAM  %PIB  (2)'!K$710*100</f>
        <v>0</v>
      </c>
      <c r="L702" s="60">
        <f>FAOAM!L702/'FAOAM  %PIB  (2)'!L$710*100</f>
        <v>0</v>
      </c>
      <c r="M702" s="60">
        <f>FAOAM!M702/'FAOAM  %PIB  (2)'!M$710*100</f>
        <v>0</v>
      </c>
      <c r="N702" s="93">
        <f>FAOAM!N702/'FAOAM  %PIB  (2)'!N$710*100</f>
        <v>0</v>
      </c>
    </row>
    <row r="703" spans="9:14" ht="18.75" hidden="1">
      <c r="I703" s="38">
        <v>59591</v>
      </c>
      <c r="J703" s="9" t="s">
        <v>871</v>
      </c>
      <c r="K703" s="60">
        <f>FAOAM!K703/'FAOAM  %PIB  (2)'!K$710*100</f>
        <v>0</v>
      </c>
      <c r="L703" s="60">
        <f>FAOAM!L703/'FAOAM  %PIB  (2)'!L$710*100</f>
        <v>0</v>
      </c>
      <c r="M703" s="60">
        <f>FAOAM!M703/'FAOAM  %PIB  (2)'!M$710*100</f>
        <v>0</v>
      </c>
      <c r="N703" s="93">
        <f>FAOAM!N703/'FAOAM  %PIB  (2)'!N$710*100</f>
        <v>0</v>
      </c>
    </row>
    <row r="704" spans="9:14" ht="18.75" hidden="1">
      <c r="I704" s="38">
        <v>595910</v>
      </c>
      <c r="J704" s="9" t="s">
        <v>871</v>
      </c>
      <c r="K704" s="60">
        <f>FAOAM!K704/'FAOAM  %PIB  (2)'!K$710*100</f>
        <v>0</v>
      </c>
      <c r="L704" s="60">
        <f>FAOAM!L704/'FAOAM  %PIB  (2)'!L$710*100</f>
        <v>0</v>
      </c>
      <c r="M704" s="60">
        <f>FAOAM!M704/'FAOAM  %PIB  (2)'!M$710*100</f>
        <v>0</v>
      </c>
      <c r="N704" s="93">
        <f>FAOAM!N704/'FAOAM  %PIB  (2)'!N$710*100</f>
        <v>0</v>
      </c>
    </row>
    <row r="705" spans="9:14" ht="18.75" hidden="1">
      <c r="I705" s="38">
        <v>59592</v>
      </c>
      <c r="J705" s="9" t="s">
        <v>872</v>
      </c>
      <c r="K705" s="60">
        <f>FAOAM!K705/'FAOAM  %PIB  (2)'!K$710*100</f>
        <v>0</v>
      </c>
      <c r="L705" s="60">
        <f>FAOAM!L705/'FAOAM  %PIB  (2)'!L$710*100</f>
        <v>0</v>
      </c>
      <c r="M705" s="60">
        <f>FAOAM!M705/'FAOAM  %PIB  (2)'!M$710*100</f>
        <v>0</v>
      </c>
      <c r="N705" s="93">
        <f>FAOAM!N705/'FAOAM  %PIB  (2)'!N$710*100</f>
        <v>0</v>
      </c>
    </row>
    <row r="706" spans="9:14" ht="18.75" hidden="1">
      <c r="I706" s="38">
        <v>595920</v>
      </c>
      <c r="J706" s="9" t="s">
        <v>872</v>
      </c>
      <c r="K706" s="60">
        <f>FAOAM!K706/'FAOAM  %PIB  (2)'!K$710*100</f>
        <v>0</v>
      </c>
      <c r="L706" s="60">
        <f>FAOAM!L706/'FAOAM  %PIB  (2)'!L$710*100</f>
        <v>0</v>
      </c>
      <c r="M706" s="60">
        <f>FAOAM!M706/'FAOAM  %PIB  (2)'!M$710*100</f>
        <v>0</v>
      </c>
      <c r="N706" s="93">
        <f>FAOAM!N706/'FAOAM  %PIB  (2)'!N$710*100</f>
        <v>0</v>
      </c>
    </row>
    <row r="707" spans="9:14" ht="19.5" hidden="1" thickBot="1">
      <c r="I707" s="231" t="s">
        <v>22</v>
      </c>
      <c r="J707" s="295" t="s">
        <v>986</v>
      </c>
      <c r="K707" s="239">
        <f>FAOAM!K707/'FAOAM  %PIB  (2)'!K$710*100</f>
        <v>0</v>
      </c>
      <c r="L707" s="239">
        <f>FAOAM!L707/'FAOAM  %PIB  (2)'!L$710*100</f>
        <v>0</v>
      </c>
      <c r="M707" s="239">
        <f>FAOAM!M707/'FAOAM  %PIB  (2)'!M$710*100</f>
        <v>0</v>
      </c>
      <c r="N707" s="240">
        <f>FAOAM!N707/'FAOAM  %PIB  (2)'!N$710*100</f>
        <v>0</v>
      </c>
    </row>
    <row r="708" spans="9:14" ht="18.75" hidden="1">
      <c r="I708" s="38" t="s">
        <v>874</v>
      </c>
      <c r="J708" s="9" t="s">
        <v>901</v>
      </c>
      <c r="K708" s="60">
        <f>FAOAM!K708/'FAOAM  %PIB  (2)'!K$710*100</f>
        <v>0.1146816479400749</v>
      </c>
      <c r="L708" s="60">
        <f>FAOAM!L708/'FAOAM  %PIB  (2)'!L$710*100</f>
        <v>0.1072128851540616</v>
      </c>
      <c r="M708" s="60">
        <f>FAOAM!M708/'FAOAM  %PIB  (2)'!M$710*100</f>
        <v>0.09858338699291692</v>
      </c>
      <c r="N708" s="93">
        <f>FAOAM!N708/'FAOAM  %PIB  (2)'!N$710*100</f>
        <v>0.09048463356973996</v>
      </c>
    </row>
    <row r="709" spans="9:14" ht="18.75" hidden="1">
      <c r="I709" s="38" t="s">
        <v>875</v>
      </c>
      <c r="J709" s="9" t="s">
        <v>902</v>
      </c>
      <c r="K709" s="60">
        <f>FAOAM!K709/'FAOAM  %PIB  (2)'!K$710*100</f>
        <v>-0.1146816479400749</v>
      </c>
      <c r="L709" s="60">
        <f>FAOAM!L709/'FAOAM  %PIB  (2)'!L$710*100</f>
        <v>-0.1072128851540616</v>
      </c>
      <c r="M709" s="60">
        <f>FAOAM!M709/'FAOAM  %PIB  (2)'!M$710*100</f>
        <v>-0.09858338699291692</v>
      </c>
      <c r="N709" s="93">
        <f>FAOAM!N709/'FAOAM  %PIB  (2)'!N$710*100</f>
        <v>-0.09048463356973996</v>
      </c>
    </row>
    <row r="710" spans="9:14" ht="15.75" thickBot="1">
      <c r="I710" s="260"/>
      <c r="J710" s="448" t="s">
        <v>1038</v>
      </c>
      <c r="K710" s="94">
        <v>133500</v>
      </c>
      <c r="L710" s="94">
        <v>142800</v>
      </c>
      <c r="M710" s="94">
        <v>155300</v>
      </c>
      <c r="N710" s="95">
        <v>169200</v>
      </c>
    </row>
  </sheetData>
  <sheetProtection/>
  <autoFilter ref="A5:J12"/>
  <mergeCells count="4">
    <mergeCell ref="M1:N1"/>
    <mergeCell ref="A2:N2"/>
    <mergeCell ref="L4:N4"/>
    <mergeCell ref="L3:N3"/>
  </mergeCells>
  <printOptions horizontalCentered="1"/>
  <pageMargins left="0.11811023622047245" right="0.11811023622047245" top="0.6692913385826772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09"/>
  <sheetViews>
    <sheetView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A2" sqref="A2:N2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00390625" style="15" bestFit="1" customWidth="1"/>
    <col min="10" max="10" width="77.28125" style="10" customWidth="1"/>
    <col min="11" max="11" width="13.7109375" style="0" customWidth="1"/>
    <col min="12" max="14" width="11.28125" style="0" customWidth="1"/>
  </cols>
  <sheetData>
    <row r="1" spans="13:14" ht="15.75">
      <c r="M1" s="484" t="s">
        <v>1079</v>
      </c>
      <c r="N1" s="484"/>
    </row>
    <row r="2" spans="1:14" ht="27.75" customHeight="1">
      <c r="A2" s="486" t="s">
        <v>1061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2:14" ht="15.75" thickBot="1">
      <c r="L3" s="485" t="s">
        <v>993</v>
      </c>
      <c r="M3" s="485"/>
      <c r="N3" s="485"/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49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262"/>
      <c r="J5" s="108"/>
      <c r="K5" s="50">
        <v>2016</v>
      </c>
      <c r="L5" s="50">
        <v>2017</v>
      </c>
      <c r="M5" s="50">
        <v>2018</v>
      </c>
      <c r="N5" s="51">
        <v>2019</v>
      </c>
    </row>
    <row r="6" spans="1:14" ht="21.75" customHeigh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30"/>
      <c r="I6" s="249" t="s">
        <v>1</v>
      </c>
      <c r="J6" s="109" t="s">
        <v>909</v>
      </c>
      <c r="K6" s="211">
        <f>FAOAM!K6/FAOAM!K$6*100</f>
        <v>100</v>
      </c>
      <c r="L6" s="211">
        <f>FAOAM!L6/FAOAM!L$6*100</f>
        <v>100</v>
      </c>
      <c r="M6" s="211">
        <f>FAOAM!M6/FAOAM!M$6*100</f>
        <v>100</v>
      </c>
      <c r="N6" s="261">
        <f>FAOAM!N6/FAOAM!N$6*100</f>
        <v>100</v>
      </c>
    </row>
    <row r="7" spans="1:14" ht="15" customHeight="1">
      <c r="A7" s="5" t="s">
        <v>1</v>
      </c>
      <c r="B7" s="5" t="s">
        <v>6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31" t="s">
        <v>27</v>
      </c>
      <c r="J7" s="232" t="s">
        <v>934</v>
      </c>
      <c r="K7" s="252">
        <f>FAOAM!K7/FAOAM!K$6*100</f>
        <v>55.83625931317976</v>
      </c>
      <c r="L7" s="252">
        <f>FAOAM!L7/FAOAM!L$6*100</f>
        <v>58.452703148722684</v>
      </c>
      <c r="M7" s="252">
        <f>FAOAM!M7/FAOAM!M$6*100</f>
        <v>58.1034276842231</v>
      </c>
      <c r="N7" s="253">
        <f>FAOAM!N7/FAOAM!N$6*100</f>
        <v>58.04781858516145</v>
      </c>
    </row>
    <row r="8" spans="1:14" ht="15" customHeight="1">
      <c r="A8" s="5" t="s">
        <v>1</v>
      </c>
      <c r="B8" s="5" t="s">
        <v>6</v>
      </c>
      <c r="C8" s="5" t="s">
        <v>6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4" t="s">
        <v>32</v>
      </c>
      <c r="J8" s="340" t="s">
        <v>1003</v>
      </c>
      <c r="K8" s="183">
        <f>FAOAM!K8/FAOAM!K$6*100</f>
        <v>55.83625931317976</v>
      </c>
      <c r="L8" s="183">
        <f>FAOAM!L8/FAOAM!L$6*100</f>
        <v>58.452703148722684</v>
      </c>
      <c r="M8" s="183">
        <f>FAOAM!M8/FAOAM!M$6*100</f>
        <v>58.1034276842231</v>
      </c>
      <c r="N8" s="184">
        <f>FAOAM!N8/FAOAM!N$6*100</f>
        <v>58.04781858516145</v>
      </c>
    </row>
    <row r="9" spans="1:14" s="13" customFormat="1" ht="30" customHeight="1">
      <c r="A9" s="14" t="s">
        <v>1</v>
      </c>
      <c r="B9" s="14" t="s">
        <v>6</v>
      </c>
      <c r="C9" s="14" t="s">
        <v>6</v>
      </c>
      <c r="D9" s="14" t="s">
        <v>1</v>
      </c>
      <c r="E9" s="14" t="s">
        <v>2</v>
      </c>
      <c r="F9" s="14" t="s">
        <v>2</v>
      </c>
      <c r="G9" s="14" t="s">
        <v>2</v>
      </c>
      <c r="H9" s="34"/>
      <c r="I9" s="296" t="s">
        <v>33</v>
      </c>
      <c r="J9" s="337" t="s">
        <v>1004</v>
      </c>
      <c r="K9" s="183">
        <f>FAOAM!K9/FAOAM!K$6*100</f>
        <v>54.23824612486084</v>
      </c>
      <c r="L9" s="183">
        <f>FAOAM!L9/FAOAM!L$6*100</f>
        <v>56.91299755759456</v>
      </c>
      <c r="M9" s="183">
        <f>FAOAM!M9/FAOAM!M$6*100</f>
        <v>56.71055774513316</v>
      </c>
      <c r="N9" s="184">
        <f>FAOAM!N9/FAOAM!N$6*100</f>
        <v>56.77019143866568</v>
      </c>
    </row>
    <row r="10" spans="1:14" ht="45.75" customHeight="1">
      <c r="A10" s="5" t="s">
        <v>1</v>
      </c>
      <c r="B10" s="5" t="s">
        <v>6</v>
      </c>
      <c r="C10" s="5" t="s">
        <v>6</v>
      </c>
      <c r="D10" s="5" t="s">
        <v>6</v>
      </c>
      <c r="E10" s="5" t="s">
        <v>2</v>
      </c>
      <c r="F10" s="5" t="s">
        <v>2</v>
      </c>
      <c r="G10" s="5" t="s">
        <v>2</v>
      </c>
      <c r="H10" s="30"/>
      <c r="I10" s="38" t="s">
        <v>35</v>
      </c>
      <c r="J10" s="9" t="s">
        <v>1005</v>
      </c>
      <c r="K10" s="183">
        <f>FAOAM!K10/FAOAM!K$6*100</f>
        <v>1.5980131883189177</v>
      </c>
      <c r="L10" s="183">
        <f>FAOAM!L10/FAOAM!L$6*100</f>
        <v>1.539705591128127</v>
      </c>
      <c r="M10" s="183">
        <f>FAOAM!M10/FAOAM!M$6*100</f>
        <v>1.392869939089932</v>
      </c>
      <c r="N10" s="184">
        <f>FAOAM!N10/FAOAM!N$6*100</f>
        <v>1.2776271464957685</v>
      </c>
    </row>
    <row r="11" spans="1:18" s="12" customFormat="1" ht="15" customHeight="1">
      <c r="A11" s="11" t="s">
        <v>1</v>
      </c>
      <c r="B11" s="11" t="s">
        <v>11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33"/>
      <c r="I11" s="231" t="s">
        <v>38</v>
      </c>
      <c r="J11" s="110" t="s">
        <v>939</v>
      </c>
      <c r="K11" s="252">
        <f>FAOAM!K11/FAOAM!K$6*100</f>
        <v>0.11304273357883017</v>
      </c>
      <c r="L11" s="252">
        <f>FAOAM!L11/FAOAM!L$6*100</f>
        <v>0.10891808040134662</v>
      </c>
      <c r="M11" s="252">
        <f>FAOAM!M11/FAOAM!M$6*100</f>
        <v>0.09853099247581511</v>
      </c>
      <c r="N11" s="253">
        <f>FAOAM!N11/FAOAM!N$6*100</f>
        <v>0.09037876920548846</v>
      </c>
      <c r="O11" s="20"/>
      <c r="P11" s="20"/>
      <c r="Q11" s="20"/>
      <c r="R11" s="20"/>
    </row>
    <row r="12" spans="1:14" ht="15" customHeight="1">
      <c r="A12" s="5" t="s">
        <v>1</v>
      </c>
      <c r="B12" s="5" t="s">
        <v>11</v>
      </c>
      <c r="C12" s="5" t="s">
        <v>1</v>
      </c>
      <c r="D12" s="5" t="s">
        <v>2</v>
      </c>
      <c r="E12" s="5" t="s">
        <v>2</v>
      </c>
      <c r="F12" s="5" t="s">
        <v>2</v>
      </c>
      <c r="G12" s="5" t="s">
        <v>2</v>
      </c>
      <c r="H12" s="30"/>
      <c r="I12" s="38" t="s">
        <v>39</v>
      </c>
      <c r="J12" s="114" t="s">
        <v>940</v>
      </c>
      <c r="K12" s="183">
        <f>FAOAM!K12/FAOAM!K$6*100</f>
        <v>0.11304273357883017</v>
      </c>
      <c r="L12" s="183">
        <f>FAOAM!L12/FAOAM!L$6*100</f>
        <v>0.10891808040134662</v>
      </c>
      <c r="M12" s="183">
        <f>FAOAM!M12/FAOAM!M$6*100</f>
        <v>0.09853099247581511</v>
      </c>
      <c r="N12" s="184">
        <f>FAOAM!N12/FAOAM!N$6*100</f>
        <v>0.09037876920548846</v>
      </c>
    </row>
    <row r="13" spans="1:14" ht="34.5">
      <c r="A13" s="54"/>
      <c r="B13" s="54"/>
      <c r="C13" s="54"/>
      <c r="D13" s="54"/>
      <c r="E13" s="54"/>
      <c r="F13" s="54"/>
      <c r="G13" s="54"/>
      <c r="H13" s="55"/>
      <c r="I13" s="231">
        <v>19</v>
      </c>
      <c r="J13" s="110" t="s">
        <v>1056</v>
      </c>
      <c r="K13" s="252">
        <f>FAOAM!K13/FAOAM!K$6*100</f>
        <v>44.05069795324141</v>
      </c>
      <c r="L13" s="252">
        <f>FAOAM!L13/FAOAM!L$6*100</f>
        <v>41.438378770875964</v>
      </c>
      <c r="M13" s="252">
        <f>FAOAM!M13/FAOAM!M$6*100</f>
        <v>41.79804132330109</v>
      </c>
      <c r="N13" s="253">
        <f>FAOAM!N13/FAOAM!N$6*100</f>
        <v>41.86180264563306</v>
      </c>
    </row>
    <row r="14" spans="1:14" ht="15">
      <c r="A14" s="54"/>
      <c r="B14" s="54"/>
      <c r="C14" s="54"/>
      <c r="D14" s="54"/>
      <c r="E14" s="54"/>
      <c r="F14" s="54"/>
      <c r="G14" s="54"/>
      <c r="H14" s="55"/>
      <c r="I14" s="338">
        <v>192</v>
      </c>
      <c r="J14" s="114" t="s">
        <v>999</v>
      </c>
      <c r="K14" s="183">
        <f>FAOAM!K14/FAOAM!K$6*100</f>
        <v>44.05069795324141</v>
      </c>
      <c r="L14" s="183">
        <f>FAOAM!L14/FAOAM!L$6*100</f>
        <v>41.438378770875964</v>
      </c>
      <c r="M14" s="183">
        <f>FAOAM!M14/FAOAM!M$6*100</f>
        <v>41.79804132330109</v>
      </c>
      <c r="N14" s="184">
        <f>FAOAM!N14/FAOAM!N$6*100</f>
        <v>41.86180264563306</v>
      </c>
    </row>
    <row r="15" spans="1:14" ht="30">
      <c r="A15" s="54"/>
      <c r="B15" s="54"/>
      <c r="C15" s="54"/>
      <c r="D15" s="54"/>
      <c r="E15" s="54"/>
      <c r="F15" s="54"/>
      <c r="G15" s="54"/>
      <c r="H15" s="55"/>
      <c r="I15" s="338">
        <v>1922</v>
      </c>
      <c r="J15" s="339" t="s">
        <v>1006</v>
      </c>
      <c r="K15" s="183">
        <f>FAOAM!K15/FAOAM!K$6*100</f>
        <v>44.05069795324141</v>
      </c>
      <c r="L15" s="183">
        <f>FAOAM!L15/FAOAM!L$6*100</f>
        <v>41.438378770875964</v>
      </c>
      <c r="M15" s="183">
        <f>FAOAM!M15/FAOAM!M$6*100</f>
        <v>41.79804132330109</v>
      </c>
      <c r="N15" s="184">
        <f>FAOAM!N15/FAOAM!N$6*100</f>
        <v>41.86180264563306</v>
      </c>
    </row>
    <row r="16" spans="1:14" ht="45">
      <c r="A16" s="54"/>
      <c r="B16" s="54"/>
      <c r="C16" s="54"/>
      <c r="D16" s="54"/>
      <c r="E16" s="54"/>
      <c r="F16" s="54"/>
      <c r="G16" s="54"/>
      <c r="H16" s="55"/>
      <c r="I16" s="338">
        <v>19221</v>
      </c>
      <c r="J16" s="339" t="s">
        <v>1007</v>
      </c>
      <c r="K16" s="183">
        <f>FAOAM!K16/FAOAM!K$6*100</f>
        <v>2.6034084096942705</v>
      </c>
      <c r="L16" s="183">
        <f>FAOAM!L16/FAOAM!L$6*100</f>
        <v>1.1749950491781636</v>
      </c>
      <c r="M16" s="183">
        <f>FAOAM!M16/FAOAM!M$6*100</f>
        <v>1.2062582109160396</v>
      </c>
      <c r="N16" s="184">
        <f>FAOAM!N16/FAOAM!N$6*100</f>
        <v>1.114671486867691</v>
      </c>
    </row>
    <row r="17" spans="1:14" ht="30">
      <c r="A17" s="54"/>
      <c r="B17" s="54"/>
      <c r="C17" s="54"/>
      <c r="D17" s="54"/>
      <c r="E17" s="54"/>
      <c r="F17" s="54"/>
      <c r="G17" s="54"/>
      <c r="H17" s="55"/>
      <c r="I17" s="338">
        <v>19223</v>
      </c>
      <c r="J17" s="339" t="s">
        <v>1008</v>
      </c>
      <c r="K17" s="183">
        <f>FAOAM!K17/FAOAM!K$6*100</f>
        <v>41.447289543547136</v>
      </c>
      <c r="L17" s="183">
        <f>FAOAM!L17/FAOAM!L$6*100</f>
        <v>40.26338372169781</v>
      </c>
      <c r="M17" s="183">
        <f>FAOAM!M17/FAOAM!M$6*100</f>
        <v>40.59178311238505</v>
      </c>
      <c r="N17" s="184">
        <f>FAOAM!N17/FAOAM!N$6*100</f>
        <v>40.74713115876537</v>
      </c>
    </row>
    <row r="18" spans="1:14" ht="18.75">
      <c r="A18" s="54"/>
      <c r="B18" s="54"/>
      <c r="C18" s="54"/>
      <c r="D18" s="54"/>
      <c r="E18" s="54"/>
      <c r="F18" s="54"/>
      <c r="G18" s="54"/>
      <c r="H18" s="55"/>
      <c r="I18" s="92">
        <v>2</v>
      </c>
      <c r="J18" s="119" t="s">
        <v>945</v>
      </c>
      <c r="K18" s="351">
        <f>FAOAM!K18/FAOAM!K$18*100</f>
        <v>100</v>
      </c>
      <c r="L18" s="351">
        <f>FAOAM!L18/FAOAM!L$18*100</f>
        <v>100</v>
      </c>
      <c r="M18" s="351">
        <f>FAOAM!M18/FAOAM!M$18*100</f>
        <v>100</v>
      </c>
      <c r="N18" s="352">
        <f>FAOAM!N18/FAOAM!N$18*100</f>
        <v>100</v>
      </c>
    </row>
    <row r="19" spans="1:14" ht="17.25">
      <c r="A19" s="54"/>
      <c r="B19" s="54"/>
      <c r="C19" s="54"/>
      <c r="D19" s="54"/>
      <c r="E19" s="54"/>
      <c r="F19" s="54"/>
      <c r="G19" s="54"/>
      <c r="H19" s="55"/>
      <c r="I19" s="92"/>
      <c r="J19" s="120" t="s">
        <v>946</v>
      </c>
      <c r="K19" s="353">
        <f>FAOAM!K19/FAOAM!K$18*100</f>
        <v>99.78761668236706</v>
      </c>
      <c r="L19" s="353">
        <f>FAOAM!L19/FAOAM!L$18*100</f>
        <v>99.79536603076112</v>
      </c>
      <c r="M19" s="353">
        <f>FAOAM!M19/FAOAM!M$18*100</f>
        <v>99.8148811656515</v>
      </c>
      <c r="N19" s="354">
        <f>FAOAM!N19/FAOAM!N$18*100</f>
        <v>99.83019746391696</v>
      </c>
    </row>
    <row r="20" spans="1:14" ht="17.25">
      <c r="A20" s="54"/>
      <c r="B20" s="54"/>
      <c r="C20" s="54"/>
      <c r="D20" s="54"/>
      <c r="E20" s="54"/>
      <c r="F20" s="54"/>
      <c r="G20" s="54"/>
      <c r="H20" s="55"/>
      <c r="I20" s="92"/>
      <c r="J20" s="121" t="s">
        <v>947</v>
      </c>
      <c r="K20" s="353">
        <f>FAOAM!K20/FAOAM!K$18*100</f>
        <v>0.21238331763295368</v>
      </c>
      <c r="L20" s="353">
        <f>FAOAM!L20/FAOAM!L$18*100</f>
        <v>0.20463396923889368</v>
      </c>
      <c r="M20" s="353">
        <f>FAOAM!M20/FAOAM!M$18*100</f>
        <v>0.18511883434850113</v>
      </c>
      <c r="N20" s="354">
        <f>FAOAM!N20/FAOAM!N$18*100</f>
        <v>0.1698025360830389</v>
      </c>
    </row>
    <row r="21" spans="1:14" ht="17.25">
      <c r="A21" s="54"/>
      <c r="B21" s="54"/>
      <c r="C21" s="54"/>
      <c r="D21" s="54"/>
      <c r="E21" s="54"/>
      <c r="F21" s="54"/>
      <c r="G21" s="54"/>
      <c r="H21" s="55"/>
      <c r="I21" s="231">
        <v>18</v>
      </c>
      <c r="J21" s="122" t="s">
        <v>963</v>
      </c>
      <c r="K21" s="252">
        <f>FAOAM!K21/FAOAM!K$18*100</f>
        <v>100</v>
      </c>
      <c r="L21" s="252">
        <f>FAOAM!L21/FAOAM!L$18*100</f>
        <v>100</v>
      </c>
      <c r="M21" s="252">
        <f>FAOAM!M21/FAOAM!M$18*100</f>
        <v>100</v>
      </c>
      <c r="N21" s="253">
        <f>FAOAM!N21/FAOAM!N$18*100</f>
        <v>99.99999999999999</v>
      </c>
    </row>
    <row r="22" spans="1:14" ht="17.25">
      <c r="A22" s="54"/>
      <c r="B22" s="54"/>
      <c r="C22" s="54"/>
      <c r="D22" s="54"/>
      <c r="E22" s="54"/>
      <c r="F22" s="54"/>
      <c r="G22" s="54"/>
      <c r="H22" s="55"/>
      <c r="I22" s="92"/>
      <c r="J22" s="120" t="s">
        <v>946</v>
      </c>
      <c r="K22" s="353">
        <f>FAOAM!K22/FAOAM!K$18*100</f>
        <v>99.78761668236706</v>
      </c>
      <c r="L22" s="353">
        <f>FAOAM!L22/FAOAM!L$18*100</f>
        <v>99.79536603076112</v>
      </c>
      <c r="M22" s="353">
        <f>FAOAM!M22/FAOAM!M$18*100</f>
        <v>99.8148811656515</v>
      </c>
      <c r="N22" s="354">
        <f>FAOAM!N22/FAOAM!N$18*100</f>
        <v>99.83019746391696</v>
      </c>
    </row>
    <row r="23" spans="1:14" ht="18" thickBot="1">
      <c r="A23" s="54"/>
      <c r="B23" s="54"/>
      <c r="C23" s="54"/>
      <c r="D23" s="54"/>
      <c r="E23" s="54"/>
      <c r="F23" s="54"/>
      <c r="G23" s="54"/>
      <c r="H23" s="55"/>
      <c r="I23" s="246"/>
      <c r="J23" s="121" t="s">
        <v>947</v>
      </c>
      <c r="K23" s="355">
        <f>FAOAM!K23/FAOAM!K$18*100</f>
        <v>0.21238331763295368</v>
      </c>
      <c r="L23" s="355">
        <f>FAOAM!L23/FAOAM!L$18*100</f>
        <v>0.20463396923889368</v>
      </c>
      <c r="M23" s="355">
        <f>FAOAM!M23/FAOAM!M$18*100</f>
        <v>0.18511883434850113</v>
      </c>
      <c r="N23" s="356">
        <f>FAOAM!N23/FAOAM!N$18*100</f>
        <v>0.1698025360830389</v>
      </c>
    </row>
    <row r="24" spans="1:14" ht="19.5" hidden="1" thickTop="1">
      <c r="A24" s="54"/>
      <c r="B24" s="54"/>
      <c r="C24" s="54"/>
      <c r="D24" s="54"/>
      <c r="E24" s="54"/>
      <c r="F24" s="54"/>
      <c r="G24" s="54"/>
      <c r="H24" s="55"/>
      <c r="I24" s="99"/>
      <c r="J24" s="176" t="s">
        <v>882</v>
      </c>
      <c r="K24" s="167">
        <f>K6-K18</f>
        <v>0</v>
      </c>
      <c r="L24" s="167">
        <f>L6-L18</f>
        <v>0</v>
      </c>
      <c r="M24" s="167">
        <f>M6-M18</f>
        <v>0</v>
      </c>
      <c r="N24" s="168">
        <f>N6-N18</f>
        <v>0</v>
      </c>
    </row>
    <row r="25" spans="1:14" ht="7.5" customHeight="1" hidden="1">
      <c r="A25" s="54"/>
      <c r="B25" s="54"/>
      <c r="C25" s="54"/>
      <c r="D25" s="54"/>
      <c r="E25" s="54"/>
      <c r="F25" s="54"/>
      <c r="G25" s="54"/>
      <c r="H25" s="55"/>
      <c r="I25" s="103"/>
      <c r="J25" s="180"/>
      <c r="K25" s="169"/>
      <c r="L25" s="169"/>
      <c r="M25" s="169"/>
      <c r="N25" s="170"/>
    </row>
    <row r="26" spans="9:14" ht="18.75" hidden="1">
      <c r="I26" s="160"/>
      <c r="J26" s="181" t="s">
        <v>881</v>
      </c>
      <c r="K26" s="175">
        <f>K28+K374+K707</f>
        <v>0</v>
      </c>
      <c r="L26" s="175">
        <f>L28+L374+L707</f>
        <v>0</v>
      </c>
      <c r="M26" s="175">
        <f>M28+M374+M707</f>
        <v>0</v>
      </c>
      <c r="N26" s="177">
        <f>N28+N374+N707</f>
        <v>0</v>
      </c>
    </row>
    <row r="27" spans="9:14" ht="9" customHeight="1" hidden="1">
      <c r="I27" s="146"/>
      <c r="J27" s="123"/>
      <c r="K27" s="178"/>
      <c r="L27" s="178"/>
      <c r="M27" s="178"/>
      <c r="N27" s="179"/>
    </row>
    <row r="28" spans="9:14" ht="17.25" hidden="1">
      <c r="I28" s="100" t="s">
        <v>11</v>
      </c>
      <c r="J28" s="110" t="s">
        <v>50</v>
      </c>
      <c r="K28" s="52">
        <f>K29+K271+K284+K323+K336</f>
        <v>0</v>
      </c>
      <c r="L28" s="52">
        <f>L29+L271+L284+L323+L336</f>
        <v>0</v>
      </c>
      <c r="M28" s="52">
        <f>M29+M271+M284+M323+M336</f>
        <v>0</v>
      </c>
      <c r="N28" s="74">
        <f>N29+N271+N284+N323+N336</f>
        <v>0</v>
      </c>
    </row>
    <row r="29" spans="9:14" ht="15" hidden="1">
      <c r="I29" s="103" t="s">
        <v>51</v>
      </c>
      <c r="J29" s="114" t="s">
        <v>52</v>
      </c>
      <c r="K29" s="18"/>
      <c r="L29" s="18"/>
      <c r="M29" s="18"/>
      <c r="N29" s="75"/>
    </row>
    <row r="30" spans="9:14" ht="15" hidden="1">
      <c r="I30" s="103" t="s">
        <v>53</v>
      </c>
      <c r="J30" s="114" t="s">
        <v>54</v>
      </c>
      <c r="K30" s="16"/>
      <c r="L30" s="16"/>
      <c r="M30" s="16"/>
      <c r="N30" s="76"/>
    </row>
    <row r="31" spans="9:14" ht="15" hidden="1">
      <c r="I31" s="103" t="s">
        <v>55</v>
      </c>
      <c r="J31" s="114" t="s">
        <v>54</v>
      </c>
      <c r="K31" s="16"/>
      <c r="L31" s="16"/>
      <c r="M31" s="16"/>
      <c r="N31" s="76"/>
    </row>
    <row r="32" spans="9:14" ht="15" hidden="1">
      <c r="I32" s="103" t="s">
        <v>56</v>
      </c>
      <c r="J32" s="114" t="s">
        <v>57</v>
      </c>
      <c r="K32" s="16"/>
      <c r="L32" s="16"/>
      <c r="M32" s="16"/>
      <c r="N32" s="76"/>
    </row>
    <row r="33" spans="9:14" ht="15" hidden="1">
      <c r="I33" s="103" t="s">
        <v>58</v>
      </c>
      <c r="J33" s="114" t="s">
        <v>57</v>
      </c>
      <c r="K33" s="16"/>
      <c r="L33" s="16"/>
      <c r="M33" s="16"/>
      <c r="N33" s="76"/>
    </row>
    <row r="34" spans="9:14" ht="15" hidden="1">
      <c r="I34" s="103" t="s">
        <v>59</v>
      </c>
      <c r="J34" s="114" t="s">
        <v>60</v>
      </c>
      <c r="K34" s="16"/>
      <c r="L34" s="16"/>
      <c r="M34" s="16"/>
      <c r="N34" s="76"/>
    </row>
    <row r="35" spans="9:14" ht="15" hidden="1">
      <c r="I35" s="103" t="s">
        <v>61</v>
      </c>
      <c r="J35" s="114" t="s">
        <v>60</v>
      </c>
      <c r="K35" s="16"/>
      <c r="L35" s="16"/>
      <c r="M35" s="16"/>
      <c r="N35" s="76"/>
    </row>
    <row r="36" spans="9:14" ht="15" hidden="1">
      <c r="I36" s="103" t="s">
        <v>62</v>
      </c>
      <c r="J36" s="114" t="s">
        <v>63</v>
      </c>
      <c r="K36" s="16"/>
      <c r="L36" s="16"/>
      <c r="M36" s="16"/>
      <c r="N36" s="76"/>
    </row>
    <row r="37" spans="9:14" ht="15" hidden="1">
      <c r="I37" s="103" t="s">
        <v>64</v>
      </c>
      <c r="J37" s="114" t="s">
        <v>65</v>
      </c>
      <c r="K37" s="16"/>
      <c r="L37" s="16"/>
      <c r="M37" s="16"/>
      <c r="N37" s="76"/>
    </row>
    <row r="38" spans="9:14" ht="15" hidden="1">
      <c r="I38" s="103" t="s">
        <v>66</v>
      </c>
      <c r="J38" s="114" t="s">
        <v>65</v>
      </c>
      <c r="K38" s="16"/>
      <c r="L38" s="16"/>
      <c r="M38" s="16"/>
      <c r="N38" s="76"/>
    </row>
    <row r="39" spans="9:14" ht="15" hidden="1">
      <c r="I39" s="103" t="s">
        <v>67</v>
      </c>
      <c r="J39" s="114" t="s">
        <v>68</v>
      </c>
      <c r="K39" s="16"/>
      <c r="L39" s="16"/>
      <c r="M39" s="16"/>
      <c r="N39" s="76"/>
    </row>
    <row r="40" spans="9:14" ht="15" hidden="1">
      <c r="I40" s="103" t="s">
        <v>69</v>
      </c>
      <c r="J40" s="114" t="s">
        <v>68</v>
      </c>
      <c r="K40" s="16"/>
      <c r="L40" s="16"/>
      <c r="M40" s="16"/>
      <c r="N40" s="76"/>
    </row>
    <row r="41" spans="9:14" ht="15" hidden="1">
      <c r="I41" s="103" t="s">
        <v>70</v>
      </c>
      <c r="J41" s="114" t="s">
        <v>71</v>
      </c>
      <c r="K41" s="16"/>
      <c r="L41" s="16"/>
      <c r="M41" s="16"/>
      <c r="N41" s="76"/>
    </row>
    <row r="42" spans="9:14" ht="15" hidden="1">
      <c r="I42" s="103" t="s">
        <v>72</v>
      </c>
      <c r="J42" s="114" t="s">
        <v>71</v>
      </c>
      <c r="K42" s="16"/>
      <c r="L42" s="16"/>
      <c r="M42" s="16"/>
      <c r="N42" s="76"/>
    </row>
    <row r="43" spans="9:14" ht="30" hidden="1">
      <c r="I43" s="103" t="s">
        <v>73</v>
      </c>
      <c r="J43" s="114" t="s">
        <v>74</v>
      </c>
      <c r="K43" s="16"/>
      <c r="L43" s="16"/>
      <c r="M43" s="16"/>
      <c r="N43" s="76"/>
    </row>
    <row r="44" spans="9:14" ht="30" hidden="1">
      <c r="I44" s="103" t="s">
        <v>75</v>
      </c>
      <c r="J44" s="114" t="s">
        <v>74</v>
      </c>
      <c r="K44" s="16"/>
      <c r="L44" s="16"/>
      <c r="M44" s="16"/>
      <c r="N44" s="76"/>
    </row>
    <row r="45" spans="9:14" ht="15" hidden="1">
      <c r="I45" s="104" t="s">
        <v>76</v>
      </c>
      <c r="J45" s="116" t="s">
        <v>77</v>
      </c>
      <c r="K45" s="17"/>
      <c r="L45" s="17"/>
      <c r="M45" s="17"/>
      <c r="N45" s="77"/>
    </row>
    <row r="46" spans="9:14" ht="15" hidden="1">
      <c r="I46" s="104" t="s">
        <v>78</v>
      </c>
      <c r="J46" s="116" t="s">
        <v>79</v>
      </c>
      <c r="K46" s="53"/>
      <c r="L46" s="53"/>
      <c r="M46" s="53"/>
      <c r="N46" s="78"/>
    </row>
    <row r="47" spans="9:14" ht="15" hidden="1">
      <c r="I47" s="104" t="s">
        <v>80</v>
      </c>
      <c r="J47" s="116" t="s">
        <v>81</v>
      </c>
      <c r="K47" s="53"/>
      <c r="L47" s="53"/>
      <c r="M47" s="53"/>
      <c r="N47" s="78"/>
    </row>
    <row r="48" spans="9:14" ht="15" hidden="1">
      <c r="I48" s="104" t="s">
        <v>82</v>
      </c>
      <c r="J48" s="116" t="s">
        <v>81</v>
      </c>
      <c r="K48" s="53"/>
      <c r="L48" s="53"/>
      <c r="M48" s="53"/>
      <c r="N48" s="78"/>
    </row>
    <row r="49" spans="9:14" ht="15" hidden="1">
      <c r="I49" s="104" t="s">
        <v>83</v>
      </c>
      <c r="J49" s="116" t="s">
        <v>84</v>
      </c>
      <c r="K49" s="53"/>
      <c r="L49" s="53"/>
      <c r="M49" s="53"/>
      <c r="N49" s="78"/>
    </row>
    <row r="50" spans="9:14" ht="15" hidden="1">
      <c r="I50" s="104" t="s">
        <v>85</v>
      </c>
      <c r="J50" s="116" t="s">
        <v>84</v>
      </c>
      <c r="K50" s="53"/>
      <c r="L50" s="53"/>
      <c r="M50" s="53"/>
      <c r="N50" s="78"/>
    </row>
    <row r="51" spans="9:14" ht="15" hidden="1">
      <c r="I51" s="104" t="s">
        <v>86</v>
      </c>
      <c r="J51" s="116" t="s">
        <v>87</v>
      </c>
      <c r="K51" s="53"/>
      <c r="L51" s="53"/>
      <c r="M51" s="53"/>
      <c r="N51" s="78"/>
    </row>
    <row r="52" spans="9:14" ht="15" hidden="1">
      <c r="I52" s="104" t="s">
        <v>88</v>
      </c>
      <c r="J52" s="116" t="s">
        <v>89</v>
      </c>
      <c r="K52" s="53"/>
      <c r="L52" s="53"/>
      <c r="M52" s="53"/>
      <c r="N52" s="78"/>
    </row>
    <row r="53" spans="9:14" ht="15" hidden="1">
      <c r="I53" s="104" t="s">
        <v>90</v>
      </c>
      <c r="J53" s="116" t="s">
        <v>89</v>
      </c>
      <c r="K53" s="53"/>
      <c r="L53" s="53"/>
      <c r="M53" s="53"/>
      <c r="N53" s="78"/>
    </row>
    <row r="54" spans="9:14" ht="15" hidden="1">
      <c r="I54" s="104" t="s">
        <v>91</v>
      </c>
      <c r="J54" s="116" t="s">
        <v>92</v>
      </c>
      <c r="K54" s="53"/>
      <c r="L54" s="53"/>
      <c r="M54" s="53"/>
      <c r="N54" s="78"/>
    </row>
    <row r="55" spans="9:14" ht="15" hidden="1">
      <c r="I55" s="104" t="s">
        <v>93</v>
      </c>
      <c r="J55" s="116" t="s">
        <v>92</v>
      </c>
      <c r="K55" s="53"/>
      <c r="L55" s="53"/>
      <c r="M55" s="53"/>
      <c r="N55" s="78"/>
    </row>
    <row r="56" spans="9:14" ht="15" hidden="1">
      <c r="I56" s="104" t="s">
        <v>94</v>
      </c>
      <c r="J56" s="116" t="s">
        <v>95</v>
      </c>
      <c r="K56" s="53"/>
      <c r="L56" s="53"/>
      <c r="M56" s="53"/>
      <c r="N56" s="78"/>
    </row>
    <row r="57" spans="9:14" ht="15" hidden="1">
      <c r="I57" s="104" t="s">
        <v>96</v>
      </c>
      <c r="J57" s="116" t="s">
        <v>95</v>
      </c>
      <c r="K57" s="53"/>
      <c r="L57" s="53"/>
      <c r="M57" s="53"/>
      <c r="N57" s="78"/>
    </row>
    <row r="58" spans="9:14" ht="15" hidden="1">
      <c r="I58" s="104" t="s">
        <v>97</v>
      </c>
      <c r="J58" s="116" t="s">
        <v>98</v>
      </c>
      <c r="K58" s="53"/>
      <c r="L58" s="53"/>
      <c r="M58" s="53"/>
      <c r="N58" s="78"/>
    </row>
    <row r="59" spans="9:14" ht="15" hidden="1">
      <c r="I59" s="104" t="s">
        <v>99</v>
      </c>
      <c r="J59" s="116" t="s">
        <v>98</v>
      </c>
      <c r="K59" s="53"/>
      <c r="L59" s="53"/>
      <c r="M59" s="53"/>
      <c r="N59" s="78"/>
    </row>
    <row r="60" spans="9:14" ht="15" hidden="1">
      <c r="I60" s="104" t="s">
        <v>100</v>
      </c>
      <c r="J60" s="116" t="s">
        <v>101</v>
      </c>
      <c r="K60" s="17"/>
      <c r="L60" s="17"/>
      <c r="M60" s="17"/>
      <c r="N60" s="77"/>
    </row>
    <row r="61" spans="9:14" ht="15" hidden="1">
      <c r="I61" s="103" t="s">
        <v>102</v>
      </c>
      <c r="J61" s="114" t="s">
        <v>101</v>
      </c>
      <c r="K61" s="16"/>
      <c r="L61" s="16"/>
      <c r="M61" s="16"/>
      <c r="N61" s="76"/>
    </row>
    <row r="62" spans="9:14" ht="15" hidden="1">
      <c r="I62" s="103" t="s">
        <v>103</v>
      </c>
      <c r="J62" s="114" t="s">
        <v>104</v>
      </c>
      <c r="K62" s="16"/>
      <c r="L62" s="16"/>
      <c r="M62" s="16"/>
      <c r="N62" s="76"/>
    </row>
    <row r="63" spans="9:14" ht="15" hidden="1">
      <c r="I63" s="103" t="s">
        <v>105</v>
      </c>
      <c r="J63" s="114" t="s">
        <v>104</v>
      </c>
      <c r="K63" s="16"/>
      <c r="L63" s="16"/>
      <c r="M63" s="16"/>
      <c r="N63" s="76"/>
    </row>
    <row r="64" spans="9:14" ht="15" hidden="1">
      <c r="I64" s="103" t="s">
        <v>106</v>
      </c>
      <c r="J64" s="114" t="s">
        <v>107</v>
      </c>
      <c r="K64" s="16"/>
      <c r="L64" s="16"/>
      <c r="M64" s="16"/>
      <c r="N64" s="76"/>
    </row>
    <row r="65" spans="9:14" ht="15" hidden="1">
      <c r="I65" s="103" t="s">
        <v>108</v>
      </c>
      <c r="J65" s="114" t="s">
        <v>107</v>
      </c>
      <c r="K65" s="16"/>
      <c r="L65" s="16"/>
      <c r="M65" s="16"/>
      <c r="N65" s="76"/>
    </row>
    <row r="66" spans="9:14" ht="15" hidden="1">
      <c r="I66" s="136"/>
      <c r="J66" s="114" t="s">
        <v>109</v>
      </c>
      <c r="K66" s="16"/>
      <c r="L66" s="16"/>
      <c r="M66" s="16"/>
      <c r="N66" s="76"/>
    </row>
    <row r="67" spans="9:14" ht="15" hidden="1">
      <c r="I67" s="136"/>
      <c r="J67" s="114" t="s">
        <v>110</v>
      </c>
      <c r="K67" s="16"/>
      <c r="L67" s="16"/>
      <c r="M67" s="16"/>
      <c r="N67" s="76"/>
    </row>
    <row r="68" spans="9:14" ht="15" hidden="1">
      <c r="I68" s="136"/>
      <c r="J68" s="114" t="s">
        <v>111</v>
      </c>
      <c r="K68" s="16"/>
      <c r="L68" s="16"/>
      <c r="M68" s="16"/>
      <c r="N68" s="76"/>
    </row>
    <row r="69" spans="9:14" ht="15" hidden="1">
      <c r="I69" s="136"/>
      <c r="J69" s="114" t="s">
        <v>111</v>
      </c>
      <c r="K69" s="16"/>
      <c r="L69" s="16"/>
      <c r="M69" s="16"/>
      <c r="N69" s="76"/>
    </row>
    <row r="70" spans="9:14" ht="15" hidden="1">
      <c r="I70" s="136"/>
      <c r="J70" s="114" t="s">
        <v>112</v>
      </c>
      <c r="K70" s="16"/>
      <c r="L70" s="16"/>
      <c r="M70" s="16"/>
      <c r="N70" s="76"/>
    </row>
    <row r="71" spans="9:14" ht="15" hidden="1">
      <c r="I71" s="136"/>
      <c r="J71" s="114" t="s">
        <v>112</v>
      </c>
      <c r="K71" s="16"/>
      <c r="L71" s="16"/>
      <c r="M71" s="16"/>
      <c r="N71" s="76"/>
    </row>
    <row r="72" spans="9:14" ht="30" hidden="1">
      <c r="I72" s="136"/>
      <c r="J72" s="114" t="s">
        <v>113</v>
      </c>
      <c r="K72" s="16"/>
      <c r="L72" s="16"/>
      <c r="M72" s="16"/>
      <c r="N72" s="76"/>
    </row>
    <row r="73" spans="9:14" ht="30" hidden="1">
      <c r="I73" s="136"/>
      <c r="J73" s="114" t="s">
        <v>113</v>
      </c>
      <c r="K73" s="16"/>
      <c r="L73" s="16"/>
      <c r="M73" s="16"/>
      <c r="N73" s="76"/>
    </row>
    <row r="74" spans="9:14" ht="15" hidden="1">
      <c r="I74" s="136"/>
      <c r="J74" s="114" t="s">
        <v>114</v>
      </c>
      <c r="K74" s="16"/>
      <c r="L74" s="16"/>
      <c r="M74" s="16"/>
      <c r="N74" s="76"/>
    </row>
    <row r="75" spans="9:14" ht="15" hidden="1">
      <c r="I75" s="136"/>
      <c r="J75" s="114" t="s">
        <v>114</v>
      </c>
      <c r="K75" s="16"/>
      <c r="L75" s="16"/>
      <c r="M75" s="16"/>
      <c r="N75" s="76"/>
    </row>
    <row r="76" spans="9:14" ht="15" hidden="1">
      <c r="I76" s="136"/>
      <c r="J76" s="114" t="s">
        <v>115</v>
      </c>
      <c r="K76" s="16"/>
      <c r="L76" s="16"/>
      <c r="M76" s="16"/>
      <c r="N76" s="76"/>
    </row>
    <row r="77" spans="9:14" ht="15" hidden="1">
      <c r="I77" s="136"/>
      <c r="J77" s="114" t="s">
        <v>116</v>
      </c>
      <c r="K77" s="16"/>
      <c r="L77" s="16"/>
      <c r="M77" s="16"/>
      <c r="N77" s="76"/>
    </row>
    <row r="78" spans="9:14" ht="15" hidden="1">
      <c r="I78" s="136"/>
      <c r="J78" s="114" t="s">
        <v>116</v>
      </c>
      <c r="K78" s="16"/>
      <c r="L78" s="16"/>
      <c r="M78" s="16"/>
      <c r="N78" s="76"/>
    </row>
    <row r="79" spans="9:14" ht="15" hidden="1">
      <c r="I79" s="136"/>
      <c r="J79" s="114" t="s">
        <v>117</v>
      </c>
      <c r="K79" s="16"/>
      <c r="L79" s="16"/>
      <c r="M79" s="16"/>
      <c r="N79" s="76"/>
    </row>
    <row r="80" spans="9:14" ht="15" hidden="1">
      <c r="I80" s="136"/>
      <c r="J80" s="114" t="s">
        <v>117</v>
      </c>
      <c r="K80" s="16"/>
      <c r="L80" s="16"/>
      <c r="M80" s="16"/>
      <c r="N80" s="76"/>
    </row>
    <row r="81" spans="9:14" ht="15" hidden="1">
      <c r="I81" s="136"/>
      <c r="J81" s="114" t="s">
        <v>118</v>
      </c>
      <c r="K81" s="16"/>
      <c r="L81" s="16"/>
      <c r="M81" s="16"/>
      <c r="N81" s="76"/>
    </row>
    <row r="82" spans="9:14" ht="15" hidden="1">
      <c r="I82" s="136"/>
      <c r="J82" s="114" t="s">
        <v>119</v>
      </c>
      <c r="K82" s="16"/>
      <c r="L82" s="16"/>
      <c r="M82" s="16"/>
      <c r="N82" s="76"/>
    </row>
    <row r="83" spans="9:14" ht="15" hidden="1">
      <c r="I83" s="136"/>
      <c r="J83" s="114" t="s">
        <v>119</v>
      </c>
      <c r="K83" s="16"/>
      <c r="L83" s="16"/>
      <c r="M83" s="16"/>
      <c r="N83" s="76"/>
    </row>
    <row r="84" spans="9:14" ht="15" hidden="1">
      <c r="I84" s="136"/>
      <c r="J84" s="114" t="s">
        <v>120</v>
      </c>
      <c r="K84" s="16"/>
      <c r="L84" s="16"/>
      <c r="M84" s="16"/>
      <c r="N84" s="76"/>
    </row>
    <row r="85" spans="9:14" ht="15" hidden="1">
      <c r="I85" s="136"/>
      <c r="J85" s="114" t="s">
        <v>121</v>
      </c>
      <c r="K85" s="16"/>
      <c r="L85" s="16"/>
      <c r="M85" s="16"/>
      <c r="N85" s="76"/>
    </row>
    <row r="86" spans="9:14" ht="15" hidden="1">
      <c r="I86" s="136"/>
      <c r="J86" s="114" t="s">
        <v>122</v>
      </c>
      <c r="K86" s="16"/>
      <c r="L86" s="16"/>
      <c r="M86" s="16"/>
      <c r="N86" s="76"/>
    </row>
    <row r="87" spans="9:14" ht="15" hidden="1">
      <c r="I87" s="136"/>
      <c r="J87" s="114" t="s">
        <v>123</v>
      </c>
      <c r="K87" s="16"/>
      <c r="L87" s="16"/>
      <c r="M87" s="16"/>
      <c r="N87" s="76"/>
    </row>
    <row r="88" spans="9:14" ht="15" hidden="1">
      <c r="I88" s="136"/>
      <c r="J88" s="114" t="s">
        <v>123</v>
      </c>
      <c r="K88" s="16"/>
      <c r="L88" s="16"/>
      <c r="M88" s="16"/>
      <c r="N88" s="76"/>
    </row>
    <row r="89" spans="9:14" ht="15" hidden="1">
      <c r="I89" s="136"/>
      <c r="J89" s="114" t="s">
        <v>124</v>
      </c>
      <c r="K89" s="16"/>
      <c r="L89" s="16"/>
      <c r="M89" s="16"/>
      <c r="N89" s="76"/>
    </row>
    <row r="90" spans="9:14" ht="15" hidden="1">
      <c r="I90" s="136"/>
      <c r="J90" s="114" t="s">
        <v>124</v>
      </c>
      <c r="K90" s="16"/>
      <c r="L90" s="16"/>
      <c r="M90" s="16"/>
      <c r="N90" s="76"/>
    </row>
    <row r="91" spans="9:14" ht="30" hidden="1">
      <c r="I91" s="136"/>
      <c r="J91" s="114" t="s">
        <v>125</v>
      </c>
      <c r="K91" s="16"/>
      <c r="L91" s="16"/>
      <c r="M91" s="16"/>
      <c r="N91" s="76"/>
    </row>
    <row r="92" spans="9:14" ht="30" hidden="1">
      <c r="I92" s="136"/>
      <c r="J92" s="114" t="s">
        <v>125</v>
      </c>
      <c r="K92" s="16"/>
      <c r="L92" s="16"/>
      <c r="M92" s="16"/>
      <c r="N92" s="76"/>
    </row>
    <row r="93" spans="9:14" ht="30" hidden="1">
      <c r="I93" s="136"/>
      <c r="J93" s="114" t="s">
        <v>126</v>
      </c>
      <c r="K93" s="16"/>
      <c r="L93" s="16"/>
      <c r="M93" s="16"/>
      <c r="N93" s="76"/>
    </row>
    <row r="94" spans="9:14" ht="30" hidden="1">
      <c r="I94" s="136"/>
      <c r="J94" s="114" t="s">
        <v>126</v>
      </c>
      <c r="K94" s="16"/>
      <c r="L94" s="16"/>
      <c r="M94" s="16"/>
      <c r="N94" s="76"/>
    </row>
    <row r="95" spans="9:14" ht="30" hidden="1">
      <c r="I95" s="136"/>
      <c r="J95" s="114" t="s">
        <v>127</v>
      </c>
      <c r="K95" s="16"/>
      <c r="L95" s="16"/>
      <c r="M95" s="16"/>
      <c r="N95" s="76"/>
    </row>
    <row r="96" spans="9:14" ht="30" hidden="1">
      <c r="I96" s="136"/>
      <c r="J96" s="114" t="s">
        <v>127</v>
      </c>
      <c r="K96" s="16"/>
      <c r="L96" s="16"/>
      <c r="M96" s="16"/>
      <c r="N96" s="76"/>
    </row>
    <row r="97" spans="9:14" ht="30" hidden="1">
      <c r="I97" s="136"/>
      <c r="J97" s="114" t="s">
        <v>128</v>
      </c>
      <c r="K97" s="16"/>
      <c r="L97" s="16"/>
      <c r="M97" s="16"/>
      <c r="N97" s="76"/>
    </row>
    <row r="98" spans="9:14" ht="30" hidden="1">
      <c r="I98" s="136"/>
      <c r="J98" s="114" t="s">
        <v>128</v>
      </c>
      <c r="K98" s="16"/>
      <c r="L98" s="16"/>
      <c r="M98" s="16"/>
      <c r="N98" s="76"/>
    </row>
    <row r="99" spans="9:14" ht="15" hidden="1">
      <c r="I99" s="136"/>
      <c r="J99" s="114" t="s">
        <v>129</v>
      </c>
      <c r="K99" s="16"/>
      <c r="L99" s="16"/>
      <c r="M99" s="16"/>
      <c r="N99" s="76"/>
    </row>
    <row r="100" spans="9:14" ht="15" hidden="1">
      <c r="I100" s="136"/>
      <c r="J100" s="114" t="s">
        <v>129</v>
      </c>
      <c r="K100" s="16"/>
      <c r="L100" s="16"/>
      <c r="M100" s="16"/>
      <c r="N100" s="76"/>
    </row>
    <row r="101" spans="9:14" ht="15" hidden="1">
      <c r="I101" s="136"/>
      <c r="J101" s="114" t="s">
        <v>130</v>
      </c>
      <c r="K101" s="16"/>
      <c r="L101" s="16"/>
      <c r="M101" s="16"/>
      <c r="N101" s="76"/>
    </row>
    <row r="102" spans="9:14" ht="15" hidden="1">
      <c r="I102" s="136"/>
      <c r="J102" s="114" t="s">
        <v>130</v>
      </c>
      <c r="K102" s="16"/>
      <c r="L102" s="16"/>
      <c r="M102" s="16"/>
      <c r="N102" s="76"/>
    </row>
    <row r="103" spans="9:14" ht="15" hidden="1">
      <c r="I103" s="136"/>
      <c r="J103" s="114" t="s">
        <v>131</v>
      </c>
      <c r="K103" s="16"/>
      <c r="L103" s="16"/>
      <c r="M103" s="16"/>
      <c r="N103" s="76"/>
    </row>
    <row r="104" spans="9:14" ht="15" hidden="1">
      <c r="I104" s="136"/>
      <c r="J104" s="114" t="s">
        <v>132</v>
      </c>
      <c r="K104" s="16"/>
      <c r="L104" s="16"/>
      <c r="M104" s="16"/>
      <c r="N104" s="76"/>
    </row>
    <row r="105" spans="9:14" ht="15" hidden="1">
      <c r="I105" s="136"/>
      <c r="J105" s="114" t="s">
        <v>132</v>
      </c>
      <c r="K105" s="16"/>
      <c r="L105" s="16"/>
      <c r="M105" s="16"/>
      <c r="N105" s="76"/>
    </row>
    <row r="106" spans="9:14" ht="30" hidden="1">
      <c r="I106" s="136"/>
      <c r="J106" s="114" t="s">
        <v>133</v>
      </c>
      <c r="K106" s="16"/>
      <c r="L106" s="16"/>
      <c r="M106" s="16"/>
      <c r="N106" s="76"/>
    </row>
    <row r="107" spans="9:14" ht="30" hidden="1">
      <c r="I107" s="136"/>
      <c r="J107" s="114" t="s">
        <v>133</v>
      </c>
      <c r="K107" s="16"/>
      <c r="L107" s="16"/>
      <c r="M107" s="16"/>
      <c r="N107" s="76"/>
    </row>
    <row r="108" spans="9:14" ht="15" hidden="1">
      <c r="I108" s="136"/>
      <c r="J108" s="114" t="s">
        <v>134</v>
      </c>
      <c r="K108" s="16"/>
      <c r="L108" s="16"/>
      <c r="M108" s="16"/>
      <c r="N108" s="76"/>
    </row>
    <row r="109" spans="9:14" ht="15" hidden="1">
      <c r="I109" s="136"/>
      <c r="J109" s="114" t="s">
        <v>134</v>
      </c>
      <c r="K109" s="16"/>
      <c r="L109" s="16"/>
      <c r="M109" s="16"/>
      <c r="N109" s="76"/>
    </row>
    <row r="110" spans="9:14" ht="15" hidden="1">
      <c r="I110" s="136"/>
      <c r="J110" s="114" t="s">
        <v>135</v>
      </c>
      <c r="K110" s="16"/>
      <c r="L110" s="16"/>
      <c r="M110" s="16"/>
      <c r="N110" s="76"/>
    </row>
    <row r="111" spans="9:14" ht="15" hidden="1">
      <c r="I111" s="136"/>
      <c r="J111" s="114" t="s">
        <v>136</v>
      </c>
      <c r="K111" s="16"/>
      <c r="L111" s="16"/>
      <c r="M111" s="16"/>
      <c r="N111" s="76"/>
    </row>
    <row r="112" spans="9:14" ht="15" hidden="1">
      <c r="I112" s="136"/>
      <c r="J112" s="114" t="s">
        <v>136</v>
      </c>
      <c r="K112" s="16"/>
      <c r="L112" s="16"/>
      <c r="M112" s="16"/>
      <c r="N112" s="76"/>
    </row>
    <row r="113" spans="9:14" ht="15" hidden="1">
      <c r="I113" s="136"/>
      <c r="J113" s="114" t="s">
        <v>137</v>
      </c>
      <c r="K113" s="16"/>
      <c r="L113" s="16"/>
      <c r="M113" s="16"/>
      <c r="N113" s="76"/>
    </row>
    <row r="114" spans="9:14" ht="15" hidden="1">
      <c r="I114" s="136"/>
      <c r="J114" s="114" t="s">
        <v>137</v>
      </c>
      <c r="K114" s="16"/>
      <c r="L114" s="16"/>
      <c r="M114" s="16"/>
      <c r="N114" s="76"/>
    </row>
    <row r="115" spans="9:14" ht="15" hidden="1">
      <c r="I115" s="136"/>
      <c r="J115" s="114" t="s">
        <v>138</v>
      </c>
      <c r="K115" s="16"/>
      <c r="L115" s="16"/>
      <c r="M115" s="16"/>
      <c r="N115" s="76"/>
    </row>
    <row r="116" spans="9:14" ht="15" hidden="1">
      <c r="I116" s="136"/>
      <c r="J116" s="114" t="s">
        <v>138</v>
      </c>
      <c r="K116" s="16"/>
      <c r="L116" s="16"/>
      <c r="M116" s="16"/>
      <c r="N116" s="76"/>
    </row>
    <row r="117" spans="9:14" ht="15" hidden="1">
      <c r="I117" s="136"/>
      <c r="J117" s="114" t="s">
        <v>139</v>
      </c>
      <c r="K117" s="16"/>
      <c r="L117" s="16"/>
      <c r="M117" s="16"/>
      <c r="N117" s="76"/>
    </row>
    <row r="118" spans="9:14" ht="15" hidden="1">
      <c r="I118" s="136"/>
      <c r="J118" s="114" t="s">
        <v>139</v>
      </c>
      <c r="K118" s="16"/>
      <c r="L118" s="16"/>
      <c r="M118" s="16"/>
      <c r="N118" s="76"/>
    </row>
    <row r="119" spans="9:14" ht="15" hidden="1">
      <c r="I119" s="136"/>
      <c r="J119" s="114" t="s">
        <v>140</v>
      </c>
      <c r="K119" s="16"/>
      <c r="L119" s="16"/>
      <c r="M119" s="16"/>
      <c r="N119" s="76"/>
    </row>
    <row r="120" spans="9:14" ht="15" hidden="1">
      <c r="I120" s="136"/>
      <c r="J120" s="114" t="s">
        <v>141</v>
      </c>
      <c r="K120" s="16"/>
      <c r="L120" s="16"/>
      <c r="M120" s="16"/>
      <c r="N120" s="76"/>
    </row>
    <row r="121" spans="9:14" ht="15" hidden="1">
      <c r="I121" s="136"/>
      <c r="J121" s="114" t="s">
        <v>141</v>
      </c>
      <c r="K121" s="16"/>
      <c r="L121" s="16"/>
      <c r="M121" s="16"/>
      <c r="N121" s="76"/>
    </row>
    <row r="122" spans="9:14" ht="15" hidden="1">
      <c r="I122" s="136"/>
      <c r="J122" s="114" t="s">
        <v>142</v>
      </c>
      <c r="K122" s="16"/>
      <c r="L122" s="16"/>
      <c r="M122" s="16"/>
      <c r="N122" s="76"/>
    </row>
    <row r="123" spans="9:14" ht="15" hidden="1">
      <c r="I123" s="136"/>
      <c r="J123" s="114" t="s">
        <v>142</v>
      </c>
      <c r="K123" s="16"/>
      <c r="L123" s="16"/>
      <c r="M123" s="16"/>
      <c r="N123" s="76"/>
    </row>
    <row r="124" spans="9:14" ht="15" hidden="1">
      <c r="I124" s="136"/>
      <c r="J124" s="114" t="s">
        <v>143</v>
      </c>
      <c r="K124" s="16"/>
      <c r="L124" s="16"/>
      <c r="M124" s="16"/>
      <c r="N124" s="76"/>
    </row>
    <row r="125" spans="9:14" ht="15" hidden="1">
      <c r="I125" s="136"/>
      <c r="J125" s="114" t="s">
        <v>143</v>
      </c>
      <c r="K125" s="16"/>
      <c r="L125" s="16"/>
      <c r="M125" s="16"/>
      <c r="N125" s="76"/>
    </row>
    <row r="126" spans="9:14" ht="15" hidden="1">
      <c r="I126" s="136"/>
      <c r="J126" s="114" t="s">
        <v>144</v>
      </c>
      <c r="K126" s="16"/>
      <c r="L126" s="16"/>
      <c r="M126" s="16"/>
      <c r="N126" s="76"/>
    </row>
    <row r="127" spans="9:14" ht="15" hidden="1">
      <c r="I127" s="136"/>
      <c r="J127" s="114" t="s">
        <v>144</v>
      </c>
      <c r="K127" s="16"/>
      <c r="L127" s="16"/>
      <c r="M127" s="16"/>
      <c r="N127" s="76"/>
    </row>
    <row r="128" spans="9:14" ht="15" hidden="1">
      <c r="I128" s="136"/>
      <c r="J128" s="114" t="s">
        <v>145</v>
      </c>
      <c r="K128" s="16"/>
      <c r="L128" s="16"/>
      <c r="M128" s="16"/>
      <c r="N128" s="76"/>
    </row>
    <row r="129" spans="9:14" ht="15" hidden="1">
      <c r="I129" s="136"/>
      <c r="J129" s="114" t="s">
        <v>145</v>
      </c>
      <c r="K129" s="16"/>
      <c r="L129" s="16"/>
      <c r="M129" s="16"/>
      <c r="N129" s="76"/>
    </row>
    <row r="130" spans="9:14" ht="15" hidden="1">
      <c r="I130" s="136"/>
      <c r="J130" s="114" t="s">
        <v>146</v>
      </c>
      <c r="K130" s="16"/>
      <c r="L130" s="16"/>
      <c r="M130" s="16"/>
      <c r="N130" s="76"/>
    </row>
    <row r="131" spans="9:14" ht="15" hidden="1">
      <c r="I131" s="136"/>
      <c r="J131" s="114" t="s">
        <v>146</v>
      </c>
      <c r="K131" s="16"/>
      <c r="L131" s="16"/>
      <c r="M131" s="16"/>
      <c r="N131" s="76"/>
    </row>
    <row r="132" spans="9:14" ht="15" hidden="1">
      <c r="I132" s="136"/>
      <c r="J132" s="114" t="s">
        <v>146</v>
      </c>
      <c r="K132" s="16"/>
      <c r="L132" s="16"/>
      <c r="M132" s="16"/>
      <c r="N132" s="76"/>
    </row>
    <row r="133" spans="9:14" ht="15" hidden="1">
      <c r="I133" s="136"/>
      <c r="J133" s="114" t="s">
        <v>147</v>
      </c>
      <c r="K133" s="16"/>
      <c r="L133" s="16"/>
      <c r="M133" s="16"/>
      <c r="N133" s="76"/>
    </row>
    <row r="134" spans="9:14" ht="15" hidden="1">
      <c r="I134" s="136"/>
      <c r="J134" s="114" t="s">
        <v>147</v>
      </c>
      <c r="K134" s="16"/>
      <c r="L134" s="16"/>
      <c r="M134" s="16"/>
      <c r="N134" s="76"/>
    </row>
    <row r="135" spans="9:14" ht="15" hidden="1">
      <c r="I135" s="136"/>
      <c r="J135" s="114" t="s">
        <v>147</v>
      </c>
      <c r="K135" s="16"/>
      <c r="L135" s="16"/>
      <c r="M135" s="16"/>
      <c r="N135" s="76"/>
    </row>
    <row r="136" spans="9:14" ht="15" hidden="1">
      <c r="I136" s="103" t="s">
        <v>148</v>
      </c>
      <c r="J136" s="114" t="s">
        <v>149</v>
      </c>
      <c r="K136" s="16"/>
      <c r="L136" s="16"/>
      <c r="M136" s="16"/>
      <c r="N136" s="76"/>
    </row>
    <row r="137" spans="9:14" ht="15" hidden="1">
      <c r="I137" s="103" t="s">
        <v>150</v>
      </c>
      <c r="J137" s="114" t="s">
        <v>151</v>
      </c>
      <c r="K137" s="16"/>
      <c r="L137" s="16"/>
      <c r="M137" s="16"/>
      <c r="N137" s="76"/>
    </row>
    <row r="138" spans="9:14" ht="15" hidden="1">
      <c r="I138" s="103" t="s">
        <v>152</v>
      </c>
      <c r="J138" s="114" t="s">
        <v>151</v>
      </c>
      <c r="K138" s="16"/>
      <c r="L138" s="16"/>
      <c r="M138" s="16"/>
      <c r="N138" s="76"/>
    </row>
    <row r="139" spans="9:14" ht="15" hidden="1">
      <c r="I139" s="103" t="s">
        <v>153</v>
      </c>
      <c r="J139" s="114" t="s">
        <v>151</v>
      </c>
      <c r="K139" s="16"/>
      <c r="L139" s="16"/>
      <c r="M139" s="16"/>
      <c r="N139" s="76"/>
    </row>
    <row r="140" spans="9:14" ht="15" hidden="1">
      <c r="I140" s="103" t="s">
        <v>154</v>
      </c>
      <c r="J140" s="114" t="s">
        <v>151</v>
      </c>
      <c r="K140" s="16"/>
      <c r="L140" s="16"/>
      <c r="M140" s="16"/>
      <c r="N140" s="76"/>
    </row>
    <row r="141" spans="9:14" ht="15" hidden="1">
      <c r="I141" s="103" t="s">
        <v>155</v>
      </c>
      <c r="J141" s="114" t="s">
        <v>156</v>
      </c>
      <c r="K141" s="16"/>
      <c r="L141" s="16"/>
      <c r="M141" s="16"/>
      <c r="N141" s="76"/>
    </row>
    <row r="142" spans="9:14" ht="15" hidden="1">
      <c r="I142" s="103" t="s">
        <v>157</v>
      </c>
      <c r="J142" s="114" t="s">
        <v>156</v>
      </c>
      <c r="K142" s="16"/>
      <c r="L142" s="16"/>
      <c r="M142" s="16"/>
      <c r="N142" s="76"/>
    </row>
    <row r="143" spans="9:14" ht="15" hidden="1">
      <c r="I143" s="103" t="s">
        <v>158</v>
      </c>
      <c r="J143" s="114" t="s">
        <v>156</v>
      </c>
      <c r="K143" s="16"/>
      <c r="L143" s="16"/>
      <c r="M143" s="16"/>
      <c r="N143" s="76"/>
    </row>
    <row r="144" spans="9:14" ht="15" hidden="1">
      <c r="I144" s="103" t="s">
        <v>159</v>
      </c>
      <c r="J144" s="114" t="s">
        <v>156</v>
      </c>
      <c r="K144" s="16"/>
      <c r="L144" s="16"/>
      <c r="M144" s="16"/>
      <c r="N144" s="76"/>
    </row>
    <row r="145" spans="9:14" ht="15" hidden="1">
      <c r="I145" s="103"/>
      <c r="J145" s="114" t="s">
        <v>160</v>
      </c>
      <c r="K145" s="16"/>
      <c r="L145" s="16"/>
      <c r="M145" s="16"/>
      <c r="N145" s="76"/>
    </row>
    <row r="146" spans="9:14" ht="15" hidden="1">
      <c r="I146" s="103"/>
      <c r="J146" s="114" t="s">
        <v>160</v>
      </c>
      <c r="K146" s="16"/>
      <c r="L146" s="16"/>
      <c r="M146" s="16"/>
      <c r="N146" s="76"/>
    </row>
    <row r="147" spans="9:14" ht="15" hidden="1">
      <c r="I147" s="103"/>
      <c r="J147" s="114" t="s">
        <v>160</v>
      </c>
      <c r="K147" s="16"/>
      <c r="L147" s="16"/>
      <c r="M147" s="16"/>
      <c r="N147" s="76"/>
    </row>
    <row r="148" spans="9:14" ht="15" hidden="1">
      <c r="I148" s="103"/>
      <c r="J148" s="114" t="s">
        <v>160</v>
      </c>
      <c r="K148" s="16"/>
      <c r="L148" s="16"/>
      <c r="M148" s="16"/>
      <c r="N148" s="76"/>
    </row>
    <row r="149" spans="9:14" ht="15" hidden="1">
      <c r="I149" s="103"/>
      <c r="J149" s="114" t="s">
        <v>161</v>
      </c>
      <c r="K149" s="16"/>
      <c r="L149" s="16"/>
      <c r="M149" s="16"/>
      <c r="N149" s="76"/>
    </row>
    <row r="150" spans="9:14" ht="15" hidden="1">
      <c r="I150" s="103"/>
      <c r="J150" s="114" t="s">
        <v>161</v>
      </c>
      <c r="K150" s="16"/>
      <c r="L150" s="16"/>
      <c r="M150" s="16"/>
      <c r="N150" s="76"/>
    </row>
    <row r="151" spans="9:14" ht="15" hidden="1">
      <c r="I151" s="103"/>
      <c r="J151" s="114" t="s">
        <v>161</v>
      </c>
      <c r="K151" s="16"/>
      <c r="L151" s="16"/>
      <c r="M151" s="16"/>
      <c r="N151" s="76"/>
    </row>
    <row r="152" spans="9:14" ht="15" hidden="1">
      <c r="I152" s="103"/>
      <c r="J152" s="114" t="s">
        <v>161</v>
      </c>
      <c r="K152" s="16"/>
      <c r="L152" s="16"/>
      <c r="M152" s="16"/>
      <c r="N152" s="76"/>
    </row>
    <row r="153" spans="9:14" ht="15" hidden="1">
      <c r="I153" s="103" t="s">
        <v>162</v>
      </c>
      <c r="J153" s="114" t="s">
        <v>163</v>
      </c>
      <c r="K153" s="16"/>
      <c r="L153" s="16"/>
      <c r="M153" s="16"/>
      <c r="N153" s="76"/>
    </row>
    <row r="154" spans="9:14" ht="15" hidden="1">
      <c r="I154" s="103"/>
      <c r="J154" s="114" t="s">
        <v>164</v>
      </c>
      <c r="K154" s="16"/>
      <c r="L154" s="16"/>
      <c r="M154" s="16"/>
      <c r="N154" s="76"/>
    </row>
    <row r="155" spans="9:14" ht="15" hidden="1">
      <c r="I155" s="103"/>
      <c r="J155" s="114" t="s">
        <v>165</v>
      </c>
      <c r="K155" s="16"/>
      <c r="L155" s="16"/>
      <c r="M155" s="16"/>
      <c r="N155" s="76"/>
    </row>
    <row r="156" spans="9:14" ht="15" hidden="1">
      <c r="I156" s="103"/>
      <c r="J156" s="114" t="s">
        <v>165</v>
      </c>
      <c r="K156" s="16"/>
      <c r="L156" s="16"/>
      <c r="M156" s="16"/>
      <c r="N156" s="76"/>
    </row>
    <row r="157" spans="9:14" ht="15" hidden="1">
      <c r="I157" s="103"/>
      <c r="J157" s="114" t="s">
        <v>165</v>
      </c>
      <c r="K157" s="16"/>
      <c r="L157" s="16"/>
      <c r="M157" s="16"/>
      <c r="N157" s="76"/>
    </row>
    <row r="158" spans="9:14" ht="15" hidden="1">
      <c r="I158" s="103"/>
      <c r="J158" s="114" t="s">
        <v>166</v>
      </c>
      <c r="K158" s="16"/>
      <c r="L158" s="16"/>
      <c r="M158" s="16"/>
      <c r="N158" s="76"/>
    </row>
    <row r="159" spans="9:14" ht="15" hidden="1">
      <c r="I159" s="103"/>
      <c r="J159" s="114" t="s">
        <v>166</v>
      </c>
      <c r="K159" s="16"/>
      <c r="L159" s="16"/>
      <c r="M159" s="16"/>
      <c r="N159" s="76"/>
    </row>
    <row r="160" spans="9:14" ht="15" hidden="1">
      <c r="I160" s="103"/>
      <c r="J160" s="114" t="s">
        <v>166</v>
      </c>
      <c r="K160" s="16"/>
      <c r="L160" s="16"/>
      <c r="M160" s="16"/>
      <c r="N160" s="76"/>
    </row>
    <row r="161" spans="9:14" ht="15" hidden="1">
      <c r="I161" s="103"/>
      <c r="J161" s="114" t="s">
        <v>167</v>
      </c>
      <c r="K161" s="16"/>
      <c r="L161" s="16"/>
      <c r="M161" s="16"/>
      <c r="N161" s="76"/>
    </row>
    <row r="162" spans="9:14" ht="15" hidden="1">
      <c r="I162" s="103"/>
      <c r="J162" s="114" t="s">
        <v>168</v>
      </c>
      <c r="K162" s="16"/>
      <c r="L162" s="16"/>
      <c r="M162" s="16"/>
      <c r="N162" s="76"/>
    </row>
    <row r="163" spans="9:14" ht="15" hidden="1">
      <c r="I163" s="103"/>
      <c r="J163" s="114" t="s">
        <v>168</v>
      </c>
      <c r="K163" s="16"/>
      <c r="L163" s="16"/>
      <c r="M163" s="16"/>
      <c r="N163" s="76"/>
    </row>
    <row r="164" spans="9:14" ht="15" hidden="1">
      <c r="I164" s="103"/>
      <c r="J164" s="114" t="s">
        <v>168</v>
      </c>
      <c r="K164" s="16"/>
      <c r="L164" s="16"/>
      <c r="M164" s="16"/>
      <c r="N164" s="76"/>
    </row>
    <row r="165" spans="9:14" ht="15" hidden="1">
      <c r="I165" s="103"/>
      <c r="J165" s="114" t="s">
        <v>169</v>
      </c>
      <c r="K165" s="16"/>
      <c r="L165" s="16"/>
      <c r="M165" s="16"/>
      <c r="N165" s="76"/>
    </row>
    <row r="166" spans="9:14" ht="15" hidden="1">
      <c r="I166" s="103"/>
      <c r="J166" s="114" t="s">
        <v>169</v>
      </c>
      <c r="K166" s="16"/>
      <c r="L166" s="16"/>
      <c r="M166" s="16"/>
      <c r="N166" s="76"/>
    </row>
    <row r="167" spans="9:14" ht="15" hidden="1">
      <c r="I167" s="103"/>
      <c r="J167" s="114" t="s">
        <v>169</v>
      </c>
      <c r="K167" s="16"/>
      <c r="L167" s="16"/>
      <c r="M167" s="16"/>
      <c r="N167" s="76"/>
    </row>
    <row r="168" spans="9:14" ht="15" hidden="1">
      <c r="I168" s="103" t="s">
        <v>170</v>
      </c>
      <c r="J168" s="114" t="s">
        <v>171</v>
      </c>
      <c r="K168" s="16"/>
      <c r="L168" s="16"/>
      <c r="M168" s="16"/>
      <c r="N168" s="76"/>
    </row>
    <row r="169" spans="9:14" ht="15" hidden="1">
      <c r="I169" s="103" t="s">
        <v>172</v>
      </c>
      <c r="J169" s="114" t="s">
        <v>173</v>
      </c>
      <c r="K169" s="16"/>
      <c r="L169" s="16"/>
      <c r="M169" s="16"/>
      <c r="N169" s="76"/>
    </row>
    <row r="170" spans="9:14" ht="15" hidden="1">
      <c r="I170" s="103" t="s">
        <v>174</v>
      </c>
      <c r="J170" s="114" t="s">
        <v>175</v>
      </c>
      <c r="K170" s="16"/>
      <c r="L170" s="16"/>
      <c r="M170" s="16"/>
      <c r="N170" s="76"/>
    </row>
    <row r="171" spans="9:14" ht="15" hidden="1">
      <c r="I171" s="103" t="s">
        <v>176</v>
      </c>
      <c r="J171" s="114" t="s">
        <v>175</v>
      </c>
      <c r="K171" s="16"/>
      <c r="L171" s="16"/>
      <c r="M171" s="16"/>
      <c r="N171" s="76"/>
    </row>
    <row r="172" spans="9:14" ht="15" hidden="1">
      <c r="I172" s="103" t="s">
        <v>177</v>
      </c>
      <c r="J172" s="114" t="s">
        <v>178</v>
      </c>
      <c r="K172" s="16"/>
      <c r="L172" s="16"/>
      <c r="M172" s="16"/>
      <c r="N172" s="76"/>
    </row>
    <row r="173" spans="9:14" ht="15" hidden="1">
      <c r="I173" s="103" t="s">
        <v>179</v>
      </c>
      <c r="J173" s="114" t="s">
        <v>178</v>
      </c>
      <c r="K173" s="16"/>
      <c r="L173" s="16"/>
      <c r="M173" s="16"/>
      <c r="N173" s="76"/>
    </row>
    <row r="174" spans="9:14" ht="15" hidden="1">
      <c r="I174" s="103" t="s">
        <v>180</v>
      </c>
      <c r="J174" s="114" t="s">
        <v>181</v>
      </c>
      <c r="K174" s="16"/>
      <c r="L174" s="16"/>
      <c r="M174" s="16"/>
      <c r="N174" s="76"/>
    </row>
    <row r="175" spans="9:14" ht="15" hidden="1">
      <c r="I175" s="103" t="s">
        <v>182</v>
      </c>
      <c r="J175" s="114" t="s">
        <v>183</v>
      </c>
      <c r="K175" s="16"/>
      <c r="L175" s="16"/>
      <c r="M175" s="16"/>
      <c r="N175" s="76"/>
    </row>
    <row r="176" spans="9:14" ht="15" hidden="1">
      <c r="I176" s="103" t="s">
        <v>184</v>
      </c>
      <c r="J176" s="114" t="s">
        <v>183</v>
      </c>
      <c r="K176" s="16"/>
      <c r="L176" s="16"/>
      <c r="M176" s="16"/>
      <c r="N176" s="76"/>
    </row>
    <row r="177" spans="9:14" ht="15" hidden="1">
      <c r="I177" s="103" t="s">
        <v>185</v>
      </c>
      <c r="J177" s="114" t="s">
        <v>186</v>
      </c>
      <c r="K177" s="16"/>
      <c r="L177" s="16"/>
      <c r="M177" s="16"/>
      <c r="N177" s="76"/>
    </row>
    <row r="178" spans="9:14" ht="15" hidden="1">
      <c r="I178" s="103" t="s">
        <v>187</v>
      </c>
      <c r="J178" s="114" t="s">
        <v>186</v>
      </c>
      <c r="K178" s="16"/>
      <c r="L178" s="16"/>
      <c r="M178" s="16"/>
      <c r="N178" s="76"/>
    </row>
    <row r="179" spans="9:14" ht="15" hidden="1">
      <c r="I179" s="136"/>
      <c r="J179" s="114" t="s">
        <v>188</v>
      </c>
      <c r="K179" s="16"/>
      <c r="L179" s="16"/>
      <c r="M179" s="16"/>
      <c r="N179" s="76"/>
    </row>
    <row r="180" spans="9:14" ht="15" hidden="1">
      <c r="I180" s="136"/>
      <c r="J180" s="114" t="s">
        <v>189</v>
      </c>
      <c r="K180" s="16"/>
      <c r="L180" s="16"/>
      <c r="M180" s="16"/>
      <c r="N180" s="76"/>
    </row>
    <row r="181" spans="9:14" ht="15" hidden="1">
      <c r="I181" s="136"/>
      <c r="J181" s="114" t="s">
        <v>189</v>
      </c>
      <c r="K181" s="16"/>
      <c r="L181" s="16"/>
      <c r="M181" s="16"/>
      <c r="N181" s="76"/>
    </row>
    <row r="182" spans="9:14" ht="15" hidden="1">
      <c r="I182" s="136"/>
      <c r="J182" s="114" t="s">
        <v>189</v>
      </c>
      <c r="K182" s="16"/>
      <c r="L182" s="16"/>
      <c r="M182" s="16"/>
      <c r="N182" s="76"/>
    </row>
    <row r="183" spans="9:14" ht="15" hidden="1">
      <c r="I183" s="136"/>
      <c r="J183" s="114" t="s">
        <v>190</v>
      </c>
      <c r="K183" s="16"/>
      <c r="L183" s="16"/>
      <c r="M183" s="16"/>
      <c r="N183" s="76"/>
    </row>
    <row r="184" spans="9:14" ht="15" hidden="1">
      <c r="I184" s="136"/>
      <c r="J184" s="114" t="s">
        <v>190</v>
      </c>
      <c r="K184" s="16"/>
      <c r="L184" s="16"/>
      <c r="M184" s="16"/>
      <c r="N184" s="76"/>
    </row>
    <row r="185" spans="9:14" ht="15" hidden="1">
      <c r="I185" s="136"/>
      <c r="J185" s="114" t="s">
        <v>190</v>
      </c>
      <c r="K185" s="16"/>
      <c r="L185" s="16"/>
      <c r="M185" s="16"/>
      <c r="N185" s="76"/>
    </row>
    <row r="186" spans="9:14" ht="15" hidden="1">
      <c r="I186" s="103" t="s">
        <v>191</v>
      </c>
      <c r="J186" s="114" t="s">
        <v>192</v>
      </c>
      <c r="K186" s="16"/>
      <c r="L186" s="16"/>
      <c r="M186" s="16"/>
      <c r="N186" s="76"/>
    </row>
    <row r="187" spans="9:14" ht="15" hidden="1">
      <c r="I187" s="103" t="s">
        <v>193</v>
      </c>
      <c r="J187" s="114" t="s">
        <v>194</v>
      </c>
      <c r="K187" s="16"/>
      <c r="L187" s="16"/>
      <c r="M187" s="16"/>
      <c r="N187" s="76"/>
    </row>
    <row r="188" spans="9:14" ht="15" hidden="1">
      <c r="I188" s="103" t="s">
        <v>195</v>
      </c>
      <c r="J188" s="114" t="s">
        <v>194</v>
      </c>
      <c r="K188" s="16"/>
      <c r="L188" s="16"/>
      <c r="M188" s="16"/>
      <c r="N188" s="76"/>
    </row>
    <row r="189" spans="9:14" ht="15" hidden="1">
      <c r="I189" s="103" t="s">
        <v>196</v>
      </c>
      <c r="J189" s="114" t="s">
        <v>194</v>
      </c>
      <c r="K189" s="16"/>
      <c r="L189" s="16"/>
      <c r="M189" s="16"/>
      <c r="N189" s="76"/>
    </row>
    <row r="190" spans="9:14" ht="15" hidden="1">
      <c r="I190" s="103" t="s">
        <v>197</v>
      </c>
      <c r="J190" s="114" t="s">
        <v>198</v>
      </c>
      <c r="K190" s="16"/>
      <c r="L190" s="16"/>
      <c r="M190" s="16"/>
      <c r="N190" s="76"/>
    </row>
    <row r="191" spans="9:14" ht="15" hidden="1">
      <c r="I191" s="103" t="s">
        <v>199</v>
      </c>
      <c r="J191" s="114" t="s">
        <v>198</v>
      </c>
      <c r="K191" s="16"/>
      <c r="L191" s="16"/>
      <c r="M191" s="16"/>
      <c r="N191" s="76"/>
    </row>
    <row r="192" spans="9:14" ht="15" hidden="1">
      <c r="I192" s="103" t="s">
        <v>200</v>
      </c>
      <c r="J192" s="114" t="s">
        <v>198</v>
      </c>
      <c r="K192" s="16"/>
      <c r="L192" s="16"/>
      <c r="M192" s="16"/>
      <c r="N192" s="76"/>
    </row>
    <row r="193" spans="9:14" ht="15" hidden="1">
      <c r="I193" s="136"/>
      <c r="J193" s="114" t="s">
        <v>201</v>
      </c>
      <c r="K193" s="16"/>
      <c r="L193" s="16"/>
      <c r="M193" s="16"/>
      <c r="N193" s="76"/>
    </row>
    <row r="194" spans="9:14" ht="15" hidden="1">
      <c r="I194" s="136"/>
      <c r="J194" s="114" t="s">
        <v>202</v>
      </c>
      <c r="K194" s="16"/>
      <c r="L194" s="16"/>
      <c r="M194" s="16"/>
      <c r="N194" s="76"/>
    </row>
    <row r="195" spans="9:14" ht="15" hidden="1">
      <c r="I195" s="136"/>
      <c r="J195" s="114" t="s">
        <v>202</v>
      </c>
      <c r="K195" s="16"/>
      <c r="L195" s="16"/>
      <c r="M195" s="16"/>
      <c r="N195" s="76"/>
    </row>
    <row r="196" spans="9:14" ht="15" hidden="1">
      <c r="I196" s="136"/>
      <c r="J196" s="114" t="s">
        <v>202</v>
      </c>
      <c r="K196" s="16"/>
      <c r="L196" s="16"/>
      <c r="M196" s="16"/>
      <c r="N196" s="76"/>
    </row>
    <row r="197" spans="9:14" ht="15" hidden="1">
      <c r="I197" s="136"/>
      <c r="J197" s="114" t="s">
        <v>203</v>
      </c>
      <c r="K197" s="16"/>
      <c r="L197" s="16"/>
      <c r="M197" s="16"/>
      <c r="N197" s="76"/>
    </row>
    <row r="198" spans="9:14" ht="15" hidden="1">
      <c r="I198" s="136"/>
      <c r="J198" s="114" t="s">
        <v>203</v>
      </c>
      <c r="K198" s="16"/>
      <c r="L198" s="16"/>
      <c r="M198" s="16"/>
      <c r="N198" s="76"/>
    </row>
    <row r="199" spans="9:14" ht="15" hidden="1">
      <c r="I199" s="136"/>
      <c r="J199" s="114" t="s">
        <v>203</v>
      </c>
      <c r="K199" s="16"/>
      <c r="L199" s="16"/>
      <c r="M199" s="16"/>
      <c r="N199" s="76"/>
    </row>
    <row r="200" spans="9:14" ht="15" hidden="1">
      <c r="I200" s="136"/>
      <c r="J200" s="114" t="s">
        <v>204</v>
      </c>
      <c r="K200" s="16"/>
      <c r="L200" s="16"/>
      <c r="M200" s="16"/>
      <c r="N200" s="76"/>
    </row>
    <row r="201" spans="9:14" ht="15" hidden="1">
      <c r="I201" s="136"/>
      <c r="J201" s="114" t="s">
        <v>205</v>
      </c>
      <c r="K201" s="16"/>
      <c r="L201" s="16"/>
      <c r="M201" s="16"/>
      <c r="N201" s="76"/>
    </row>
    <row r="202" spans="9:14" ht="15" hidden="1">
      <c r="I202" s="136"/>
      <c r="J202" s="114" t="s">
        <v>205</v>
      </c>
      <c r="K202" s="16"/>
      <c r="L202" s="16"/>
      <c r="M202" s="16"/>
      <c r="N202" s="76"/>
    </row>
    <row r="203" spans="9:14" ht="15" hidden="1">
      <c r="I203" s="136"/>
      <c r="J203" s="114" t="s">
        <v>205</v>
      </c>
      <c r="K203" s="16"/>
      <c r="L203" s="16"/>
      <c r="M203" s="16"/>
      <c r="N203" s="76"/>
    </row>
    <row r="204" spans="9:14" ht="15" hidden="1">
      <c r="I204" s="136"/>
      <c r="J204" s="114" t="s">
        <v>206</v>
      </c>
      <c r="K204" s="16"/>
      <c r="L204" s="16"/>
      <c r="M204" s="16"/>
      <c r="N204" s="76"/>
    </row>
    <row r="205" spans="9:14" ht="15" hidden="1">
      <c r="I205" s="136"/>
      <c r="J205" s="114" t="s">
        <v>206</v>
      </c>
      <c r="K205" s="16"/>
      <c r="L205" s="16"/>
      <c r="M205" s="16"/>
      <c r="N205" s="76"/>
    </row>
    <row r="206" spans="9:14" ht="15" hidden="1">
      <c r="I206" s="136"/>
      <c r="J206" s="114" t="s">
        <v>206</v>
      </c>
      <c r="K206" s="16"/>
      <c r="L206" s="16"/>
      <c r="M206" s="16"/>
      <c r="N206" s="76"/>
    </row>
    <row r="207" spans="9:14" ht="15" hidden="1">
      <c r="I207" s="136"/>
      <c r="J207" s="114" t="s">
        <v>207</v>
      </c>
      <c r="K207" s="16"/>
      <c r="L207" s="16"/>
      <c r="M207" s="16"/>
      <c r="N207" s="76"/>
    </row>
    <row r="208" spans="9:14" ht="15" hidden="1">
      <c r="I208" s="136"/>
      <c r="J208" s="114" t="s">
        <v>207</v>
      </c>
      <c r="K208" s="16"/>
      <c r="L208" s="16"/>
      <c r="M208" s="16"/>
      <c r="N208" s="76"/>
    </row>
    <row r="209" spans="9:14" ht="15" hidden="1">
      <c r="I209" s="136"/>
      <c r="J209" s="114" t="s">
        <v>207</v>
      </c>
      <c r="K209" s="16"/>
      <c r="L209" s="16"/>
      <c r="M209" s="16"/>
      <c r="N209" s="76"/>
    </row>
    <row r="210" spans="9:14" ht="15" hidden="1">
      <c r="I210" s="136"/>
      <c r="J210" s="114" t="s">
        <v>208</v>
      </c>
      <c r="K210" s="16"/>
      <c r="L210" s="16"/>
      <c r="M210" s="16"/>
      <c r="N210" s="76"/>
    </row>
    <row r="211" spans="9:14" ht="15" hidden="1">
      <c r="I211" s="136"/>
      <c r="J211" s="114" t="s">
        <v>208</v>
      </c>
      <c r="K211" s="16"/>
      <c r="L211" s="16"/>
      <c r="M211" s="16"/>
      <c r="N211" s="76"/>
    </row>
    <row r="212" spans="9:14" ht="15" hidden="1">
      <c r="I212" s="136"/>
      <c r="J212" s="114" t="s">
        <v>208</v>
      </c>
      <c r="K212" s="16"/>
      <c r="L212" s="16"/>
      <c r="M212" s="16"/>
      <c r="N212" s="76"/>
    </row>
    <row r="213" spans="9:14" ht="15" hidden="1">
      <c r="I213" s="136"/>
      <c r="J213" s="114" t="s">
        <v>209</v>
      </c>
      <c r="K213" s="16"/>
      <c r="L213" s="16"/>
      <c r="M213" s="16"/>
      <c r="N213" s="76"/>
    </row>
    <row r="214" spans="9:14" ht="15" hidden="1">
      <c r="I214" s="136"/>
      <c r="J214" s="114" t="s">
        <v>209</v>
      </c>
      <c r="K214" s="16"/>
      <c r="L214" s="16"/>
      <c r="M214" s="16"/>
      <c r="N214" s="76"/>
    </row>
    <row r="215" spans="9:14" ht="15" hidden="1">
      <c r="I215" s="136"/>
      <c r="J215" s="114" t="s">
        <v>209</v>
      </c>
      <c r="K215" s="16"/>
      <c r="L215" s="16"/>
      <c r="M215" s="16"/>
      <c r="N215" s="76"/>
    </row>
    <row r="216" spans="9:14" ht="15" hidden="1">
      <c r="I216" s="103" t="s">
        <v>210</v>
      </c>
      <c r="J216" s="114" t="s">
        <v>211</v>
      </c>
      <c r="K216" s="16"/>
      <c r="L216" s="16"/>
      <c r="M216" s="16"/>
      <c r="N216" s="76"/>
    </row>
    <row r="217" spans="9:14" ht="15" hidden="1">
      <c r="I217" s="103" t="s">
        <v>212</v>
      </c>
      <c r="J217" s="114" t="s">
        <v>213</v>
      </c>
      <c r="K217" s="16"/>
      <c r="L217" s="16"/>
      <c r="M217" s="16"/>
      <c r="N217" s="76"/>
    </row>
    <row r="218" spans="9:14" ht="15" hidden="1">
      <c r="I218" s="103" t="s">
        <v>214</v>
      </c>
      <c r="J218" s="114" t="s">
        <v>215</v>
      </c>
      <c r="K218" s="16"/>
      <c r="L218" s="16"/>
      <c r="M218" s="16"/>
      <c r="N218" s="76"/>
    </row>
    <row r="219" spans="9:14" ht="15" hidden="1">
      <c r="I219" s="103" t="s">
        <v>216</v>
      </c>
      <c r="J219" s="114" t="s">
        <v>217</v>
      </c>
      <c r="K219" s="16"/>
      <c r="L219" s="16"/>
      <c r="M219" s="16"/>
      <c r="N219" s="76"/>
    </row>
    <row r="220" spans="9:14" ht="15" hidden="1">
      <c r="I220" s="103" t="s">
        <v>218</v>
      </c>
      <c r="J220" s="114" t="s">
        <v>217</v>
      </c>
      <c r="K220" s="16"/>
      <c r="L220" s="16"/>
      <c r="M220" s="16"/>
      <c r="N220" s="76"/>
    </row>
    <row r="221" spans="9:14" ht="15" hidden="1">
      <c r="I221" s="103" t="s">
        <v>219</v>
      </c>
      <c r="J221" s="114" t="s">
        <v>220</v>
      </c>
      <c r="K221" s="16"/>
      <c r="L221" s="16"/>
      <c r="M221" s="16"/>
      <c r="N221" s="76"/>
    </row>
    <row r="222" spans="9:14" ht="15" hidden="1">
      <c r="I222" s="103" t="s">
        <v>221</v>
      </c>
      <c r="J222" s="114" t="s">
        <v>220</v>
      </c>
      <c r="K222" s="16"/>
      <c r="L222" s="16"/>
      <c r="M222" s="16"/>
      <c r="N222" s="76"/>
    </row>
    <row r="223" spans="9:14" ht="15" hidden="1">
      <c r="I223" s="103" t="s">
        <v>222</v>
      </c>
      <c r="J223" s="114" t="s">
        <v>223</v>
      </c>
      <c r="K223" s="16"/>
      <c r="L223" s="16"/>
      <c r="M223" s="16"/>
      <c r="N223" s="76"/>
    </row>
    <row r="224" spans="9:14" ht="15" hidden="1">
      <c r="I224" s="103" t="s">
        <v>224</v>
      </c>
      <c r="J224" s="114" t="s">
        <v>225</v>
      </c>
      <c r="K224" s="16"/>
      <c r="L224" s="16"/>
      <c r="M224" s="16"/>
      <c r="N224" s="76"/>
    </row>
    <row r="225" spans="9:14" ht="15" hidden="1">
      <c r="I225" s="103" t="s">
        <v>226</v>
      </c>
      <c r="J225" s="114" t="s">
        <v>225</v>
      </c>
      <c r="K225" s="16"/>
      <c r="L225" s="16"/>
      <c r="M225" s="16"/>
      <c r="N225" s="76"/>
    </row>
    <row r="226" spans="9:14" ht="15" hidden="1">
      <c r="I226" s="103" t="s">
        <v>227</v>
      </c>
      <c r="J226" s="114" t="s">
        <v>228</v>
      </c>
      <c r="K226" s="16"/>
      <c r="L226" s="16"/>
      <c r="M226" s="16"/>
      <c r="N226" s="76"/>
    </row>
    <row r="227" spans="9:14" ht="15" hidden="1">
      <c r="I227" s="103" t="s">
        <v>229</v>
      </c>
      <c r="J227" s="114" t="s">
        <v>228</v>
      </c>
      <c r="K227" s="16"/>
      <c r="L227" s="16"/>
      <c r="M227" s="16"/>
      <c r="N227" s="76"/>
    </row>
    <row r="228" spans="9:14" ht="15" hidden="1">
      <c r="I228" s="103" t="s">
        <v>230</v>
      </c>
      <c r="J228" s="114" t="s">
        <v>231</v>
      </c>
      <c r="K228" s="16"/>
      <c r="L228" s="16"/>
      <c r="M228" s="16"/>
      <c r="N228" s="76"/>
    </row>
    <row r="229" spans="9:14" ht="15" hidden="1">
      <c r="I229" s="103" t="s">
        <v>232</v>
      </c>
      <c r="J229" s="114" t="s">
        <v>233</v>
      </c>
      <c r="K229" s="16"/>
      <c r="L229" s="16"/>
      <c r="M229" s="16"/>
      <c r="N229" s="76"/>
    </row>
    <row r="230" spans="9:14" ht="15" hidden="1">
      <c r="I230" s="103" t="s">
        <v>234</v>
      </c>
      <c r="J230" s="114" t="s">
        <v>235</v>
      </c>
      <c r="K230" s="16"/>
      <c r="L230" s="16"/>
      <c r="M230" s="16"/>
      <c r="N230" s="76"/>
    </row>
    <row r="231" spans="9:14" ht="15" hidden="1">
      <c r="I231" s="103" t="s">
        <v>236</v>
      </c>
      <c r="J231" s="114" t="s">
        <v>235</v>
      </c>
      <c r="K231" s="16"/>
      <c r="L231" s="16"/>
      <c r="M231" s="16"/>
      <c r="N231" s="76"/>
    </row>
    <row r="232" spans="9:14" ht="15" hidden="1">
      <c r="I232" s="103" t="s">
        <v>237</v>
      </c>
      <c r="J232" s="114" t="s">
        <v>238</v>
      </c>
      <c r="K232" s="16"/>
      <c r="L232" s="16"/>
      <c r="M232" s="16"/>
      <c r="N232" s="76"/>
    </row>
    <row r="233" spans="9:14" ht="15" hidden="1">
      <c r="I233" s="103" t="s">
        <v>239</v>
      </c>
      <c r="J233" s="114" t="s">
        <v>238</v>
      </c>
      <c r="K233" s="16"/>
      <c r="L233" s="16"/>
      <c r="M233" s="16"/>
      <c r="N233" s="76"/>
    </row>
    <row r="234" spans="9:14" ht="15" hidden="1">
      <c r="I234" s="103" t="s">
        <v>240</v>
      </c>
      <c r="J234" s="114" t="s">
        <v>241</v>
      </c>
      <c r="K234" s="16"/>
      <c r="L234" s="16"/>
      <c r="M234" s="16"/>
      <c r="N234" s="76"/>
    </row>
    <row r="235" spans="9:14" ht="30" hidden="1">
      <c r="I235" s="103" t="s">
        <v>242</v>
      </c>
      <c r="J235" s="114" t="s">
        <v>243</v>
      </c>
      <c r="K235" s="16"/>
      <c r="L235" s="16"/>
      <c r="M235" s="16"/>
      <c r="N235" s="76"/>
    </row>
    <row r="236" spans="9:14" ht="30" hidden="1">
      <c r="I236" s="103" t="s">
        <v>244</v>
      </c>
      <c r="J236" s="114" t="s">
        <v>243</v>
      </c>
      <c r="K236" s="16"/>
      <c r="L236" s="16"/>
      <c r="M236" s="16"/>
      <c r="N236" s="76"/>
    </row>
    <row r="237" spans="9:14" ht="30" hidden="1">
      <c r="I237" s="103" t="s">
        <v>245</v>
      </c>
      <c r="J237" s="114" t="s">
        <v>246</v>
      </c>
      <c r="K237" s="16"/>
      <c r="L237" s="16"/>
      <c r="M237" s="16"/>
      <c r="N237" s="76"/>
    </row>
    <row r="238" spans="9:14" ht="30" hidden="1">
      <c r="I238" s="103" t="s">
        <v>247</v>
      </c>
      <c r="J238" s="114" t="s">
        <v>246</v>
      </c>
      <c r="K238" s="16"/>
      <c r="L238" s="16"/>
      <c r="M238" s="16"/>
      <c r="N238" s="76"/>
    </row>
    <row r="239" spans="9:14" ht="15" hidden="1">
      <c r="I239" s="103" t="s">
        <v>248</v>
      </c>
      <c r="J239" s="114" t="s">
        <v>249</v>
      </c>
      <c r="K239" s="16"/>
      <c r="L239" s="16"/>
      <c r="M239" s="16"/>
      <c r="N239" s="76"/>
    </row>
    <row r="240" spans="9:14" ht="15" hidden="1">
      <c r="I240" s="103" t="s">
        <v>250</v>
      </c>
      <c r="J240" s="114" t="s">
        <v>251</v>
      </c>
      <c r="K240" s="16"/>
      <c r="L240" s="16"/>
      <c r="M240" s="16"/>
      <c r="N240" s="76"/>
    </row>
    <row r="241" spans="9:14" ht="15" hidden="1">
      <c r="I241" s="103" t="s">
        <v>252</v>
      </c>
      <c r="J241" s="114" t="s">
        <v>251</v>
      </c>
      <c r="K241" s="16"/>
      <c r="L241" s="16"/>
      <c r="M241" s="16"/>
      <c r="N241" s="76"/>
    </row>
    <row r="242" spans="9:14" ht="15" hidden="1">
      <c r="I242" s="103" t="s">
        <v>253</v>
      </c>
      <c r="J242" s="114" t="s">
        <v>254</v>
      </c>
      <c r="K242" s="16"/>
      <c r="L242" s="16"/>
      <c r="M242" s="16"/>
      <c r="N242" s="76"/>
    </row>
    <row r="243" spans="9:14" ht="15" hidden="1">
      <c r="I243" s="103" t="s">
        <v>255</v>
      </c>
      <c r="J243" s="114" t="s">
        <v>254</v>
      </c>
      <c r="K243" s="16"/>
      <c r="L243" s="16"/>
      <c r="M243" s="16"/>
      <c r="N243" s="76"/>
    </row>
    <row r="244" spans="9:14" ht="15" hidden="1">
      <c r="I244" s="103" t="s">
        <v>256</v>
      </c>
      <c r="J244" s="114" t="s">
        <v>257</v>
      </c>
      <c r="K244" s="16"/>
      <c r="L244" s="16"/>
      <c r="M244" s="16"/>
      <c r="N244" s="76"/>
    </row>
    <row r="245" spans="9:14" ht="30" hidden="1">
      <c r="I245" s="103" t="s">
        <v>258</v>
      </c>
      <c r="J245" s="114" t="s">
        <v>259</v>
      </c>
      <c r="K245" s="16"/>
      <c r="L245" s="16"/>
      <c r="M245" s="16"/>
      <c r="N245" s="76"/>
    </row>
    <row r="246" spans="9:14" ht="30" hidden="1">
      <c r="I246" s="103" t="s">
        <v>260</v>
      </c>
      <c r="J246" s="114" t="s">
        <v>261</v>
      </c>
      <c r="K246" s="16"/>
      <c r="L246" s="16"/>
      <c r="M246" s="16"/>
      <c r="N246" s="76"/>
    </row>
    <row r="247" spans="9:14" ht="30" hidden="1">
      <c r="I247" s="103" t="s">
        <v>262</v>
      </c>
      <c r="J247" s="114" t="s">
        <v>261</v>
      </c>
      <c r="K247" s="16"/>
      <c r="L247" s="16"/>
      <c r="M247" s="16"/>
      <c r="N247" s="76"/>
    </row>
    <row r="248" spans="9:14" ht="30" hidden="1">
      <c r="I248" s="103" t="s">
        <v>263</v>
      </c>
      <c r="J248" s="114" t="s">
        <v>264</v>
      </c>
      <c r="K248" s="16"/>
      <c r="L248" s="16"/>
      <c r="M248" s="16"/>
      <c r="N248" s="76"/>
    </row>
    <row r="249" spans="9:14" ht="30" hidden="1">
      <c r="I249" s="103" t="s">
        <v>265</v>
      </c>
      <c r="J249" s="114" t="s">
        <v>264</v>
      </c>
      <c r="K249" s="16"/>
      <c r="L249" s="16"/>
      <c r="M249" s="16"/>
      <c r="N249" s="76"/>
    </row>
    <row r="250" spans="9:14" ht="15" hidden="1">
      <c r="I250" s="103" t="s">
        <v>266</v>
      </c>
      <c r="J250" s="114" t="s">
        <v>267</v>
      </c>
      <c r="K250" s="16"/>
      <c r="L250" s="16"/>
      <c r="M250" s="16"/>
      <c r="N250" s="76"/>
    </row>
    <row r="251" spans="9:14" ht="15" hidden="1">
      <c r="I251" s="103" t="s">
        <v>268</v>
      </c>
      <c r="J251" s="114" t="s">
        <v>269</v>
      </c>
      <c r="K251" s="16"/>
      <c r="L251" s="16"/>
      <c r="M251" s="16"/>
      <c r="N251" s="76"/>
    </row>
    <row r="252" spans="9:14" ht="15" hidden="1">
      <c r="I252" s="103" t="s">
        <v>270</v>
      </c>
      <c r="J252" s="114" t="s">
        <v>269</v>
      </c>
      <c r="K252" s="16"/>
      <c r="L252" s="16"/>
      <c r="M252" s="16"/>
      <c r="N252" s="76"/>
    </row>
    <row r="253" spans="9:14" ht="15" hidden="1">
      <c r="I253" s="103" t="s">
        <v>271</v>
      </c>
      <c r="J253" s="114" t="s">
        <v>272</v>
      </c>
      <c r="K253" s="16"/>
      <c r="L253" s="16"/>
      <c r="M253" s="16"/>
      <c r="N253" s="76"/>
    </row>
    <row r="254" spans="9:14" ht="15" hidden="1">
      <c r="I254" s="103" t="s">
        <v>273</v>
      </c>
      <c r="J254" s="114" t="s">
        <v>272</v>
      </c>
      <c r="K254" s="16"/>
      <c r="L254" s="16"/>
      <c r="M254" s="16"/>
      <c r="N254" s="76"/>
    </row>
    <row r="255" spans="9:14" ht="15" hidden="1">
      <c r="I255" s="103" t="s">
        <v>274</v>
      </c>
      <c r="J255" s="114" t="s">
        <v>275</v>
      </c>
      <c r="K255" s="16"/>
      <c r="L255" s="16"/>
      <c r="M255" s="16"/>
      <c r="N255" s="76"/>
    </row>
    <row r="256" spans="9:14" ht="30" hidden="1">
      <c r="I256" s="103" t="s">
        <v>276</v>
      </c>
      <c r="J256" s="114" t="s">
        <v>277</v>
      </c>
      <c r="K256" s="16"/>
      <c r="L256" s="16"/>
      <c r="M256" s="16"/>
      <c r="N256" s="76"/>
    </row>
    <row r="257" spans="9:14" ht="30" hidden="1">
      <c r="I257" s="103" t="s">
        <v>278</v>
      </c>
      <c r="J257" s="114" t="s">
        <v>279</v>
      </c>
      <c r="K257" s="16"/>
      <c r="L257" s="16"/>
      <c r="M257" s="16"/>
      <c r="N257" s="76"/>
    </row>
    <row r="258" spans="9:14" ht="30" hidden="1">
      <c r="I258" s="103" t="s">
        <v>280</v>
      </c>
      <c r="J258" s="114" t="s">
        <v>279</v>
      </c>
      <c r="K258" s="16"/>
      <c r="L258" s="16"/>
      <c r="M258" s="16"/>
      <c r="N258" s="76"/>
    </row>
    <row r="259" spans="9:14" ht="30" hidden="1">
      <c r="I259" s="103" t="s">
        <v>281</v>
      </c>
      <c r="J259" s="114" t="s">
        <v>282</v>
      </c>
      <c r="K259" s="16"/>
      <c r="L259" s="16"/>
      <c r="M259" s="16"/>
      <c r="N259" s="76"/>
    </row>
    <row r="260" spans="9:14" ht="30" hidden="1">
      <c r="I260" s="103" t="s">
        <v>283</v>
      </c>
      <c r="J260" s="114" t="s">
        <v>282</v>
      </c>
      <c r="K260" s="16"/>
      <c r="L260" s="16"/>
      <c r="M260" s="16"/>
      <c r="N260" s="76"/>
    </row>
    <row r="261" spans="9:14" ht="15" hidden="1">
      <c r="I261" s="103" t="s">
        <v>284</v>
      </c>
      <c r="J261" s="114" t="s">
        <v>285</v>
      </c>
      <c r="K261" s="16"/>
      <c r="L261" s="16"/>
      <c r="M261" s="16"/>
      <c r="N261" s="76"/>
    </row>
    <row r="262" spans="9:14" ht="30" hidden="1">
      <c r="I262" s="103" t="s">
        <v>286</v>
      </c>
      <c r="J262" s="114" t="s">
        <v>287</v>
      </c>
      <c r="K262" s="16"/>
      <c r="L262" s="16"/>
      <c r="M262" s="16"/>
      <c r="N262" s="76"/>
    </row>
    <row r="263" spans="9:14" ht="30" hidden="1">
      <c r="I263" s="103" t="s">
        <v>288</v>
      </c>
      <c r="J263" s="114" t="s">
        <v>287</v>
      </c>
      <c r="K263" s="16"/>
      <c r="L263" s="16"/>
      <c r="M263" s="16"/>
      <c r="N263" s="76"/>
    </row>
    <row r="264" spans="9:14" ht="30" hidden="1">
      <c r="I264" s="103" t="s">
        <v>289</v>
      </c>
      <c r="J264" s="114" t="s">
        <v>290</v>
      </c>
      <c r="K264" s="16"/>
      <c r="L264" s="16"/>
      <c r="M264" s="16"/>
      <c r="N264" s="76"/>
    </row>
    <row r="265" spans="9:14" ht="30" hidden="1">
      <c r="I265" s="103" t="s">
        <v>291</v>
      </c>
      <c r="J265" s="114" t="s">
        <v>290</v>
      </c>
      <c r="K265" s="16"/>
      <c r="L265" s="16"/>
      <c r="M265" s="16"/>
      <c r="N265" s="76"/>
    </row>
    <row r="266" spans="9:14" ht="15" hidden="1">
      <c r="I266" s="103" t="s">
        <v>292</v>
      </c>
      <c r="J266" s="114" t="s">
        <v>293</v>
      </c>
      <c r="K266" s="16"/>
      <c r="L266" s="16"/>
      <c r="M266" s="16"/>
      <c r="N266" s="76"/>
    </row>
    <row r="267" spans="9:14" ht="30" hidden="1">
      <c r="I267" s="103" t="s">
        <v>294</v>
      </c>
      <c r="J267" s="114" t="s">
        <v>295</v>
      </c>
      <c r="K267" s="16"/>
      <c r="L267" s="16"/>
      <c r="M267" s="16"/>
      <c r="N267" s="76"/>
    </row>
    <row r="268" spans="9:14" ht="30" hidden="1">
      <c r="I268" s="103" t="s">
        <v>296</v>
      </c>
      <c r="J268" s="114" t="s">
        <v>295</v>
      </c>
      <c r="K268" s="16"/>
      <c r="L268" s="16"/>
      <c r="M268" s="16"/>
      <c r="N268" s="76"/>
    </row>
    <row r="269" spans="9:14" ht="30" hidden="1">
      <c r="I269" s="103" t="s">
        <v>297</v>
      </c>
      <c r="J269" s="114" t="s">
        <v>298</v>
      </c>
      <c r="K269" s="16"/>
      <c r="L269" s="16"/>
      <c r="M269" s="16"/>
      <c r="N269" s="76"/>
    </row>
    <row r="270" spans="9:14" ht="30" hidden="1">
      <c r="I270" s="103" t="s">
        <v>299</v>
      </c>
      <c r="J270" s="114" t="s">
        <v>298</v>
      </c>
      <c r="K270" s="16"/>
      <c r="L270" s="16"/>
      <c r="M270" s="16"/>
      <c r="N270" s="76"/>
    </row>
    <row r="271" spans="9:14" ht="15" hidden="1">
      <c r="I271" s="103" t="s">
        <v>300</v>
      </c>
      <c r="J271" s="114" t="s">
        <v>301</v>
      </c>
      <c r="K271" s="18"/>
      <c r="L271" s="18"/>
      <c r="M271" s="18"/>
      <c r="N271" s="75"/>
    </row>
    <row r="272" spans="9:14" ht="15" hidden="1">
      <c r="I272" s="103" t="s">
        <v>302</v>
      </c>
      <c r="J272" s="114" t="s">
        <v>303</v>
      </c>
      <c r="K272" s="16"/>
      <c r="L272" s="16"/>
      <c r="M272" s="16"/>
      <c r="N272" s="76"/>
    </row>
    <row r="273" spans="9:14" ht="15" hidden="1">
      <c r="I273" s="103" t="s">
        <v>304</v>
      </c>
      <c r="J273" s="114" t="s">
        <v>303</v>
      </c>
      <c r="K273" s="16"/>
      <c r="L273" s="16"/>
      <c r="M273" s="16"/>
      <c r="N273" s="76"/>
    </row>
    <row r="274" spans="9:14" ht="15" hidden="1">
      <c r="I274" s="103" t="s">
        <v>305</v>
      </c>
      <c r="J274" s="114" t="s">
        <v>306</v>
      </c>
      <c r="K274" s="16"/>
      <c r="L274" s="16"/>
      <c r="M274" s="16"/>
      <c r="N274" s="76"/>
    </row>
    <row r="275" spans="9:14" ht="15" hidden="1">
      <c r="I275" s="103" t="s">
        <v>307</v>
      </c>
      <c r="J275" s="114" t="s">
        <v>306</v>
      </c>
      <c r="K275" s="16"/>
      <c r="L275" s="16"/>
      <c r="M275" s="16"/>
      <c r="N275" s="76"/>
    </row>
    <row r="276" spans="9:14" ht="15" hidden="1">
      <c r="I276" s="103" t="s">
        <v>308</v>
      </c>
      <c r="J276" s="114" t="s">
        <v>309</v>
      </c>
      <c r="K276" s="16"/>
      <c r="L276" s="16"/>
      <c r="M276" s="16"/>
      <c r="N276" s="76"/>
    </row>
    <row r="277" spans="9:14" ht="15" hidden="1">
      <c r="I277" s="103" t="s">
        <v>310</v>
      </c>
      <c r="J277" s="114" t="s">
        <v>309</v>
      </c>
      <c r="K277" s="16"/>
      <c r="L277" s="16"/>
      <c r="M277" s="16"/>
      <c r="N277" s="76"/>
    </row>
    <row r="278" spans="9:14" ht="15" hidden="1">
      <c r="I278" s="104" t="s">
        <v>311</v>
      </c>
      <c r="J278" s="116" t="s">
        <v>312</v>
      </c>
      <c r="K278" s="17"/>
      <c r="L278" s="17"/>
      <c r="M278" s="17"/>
      <c r="N278" s="77"/>
    </row>
    <row r="279" spans="9:14" ht="15" hidden="1">
      <c r="I279" s="103" t="s">
        <v>313</v>
      </c>
      <c r="J279" s="114" t="s">
        <v>312</v>
      </c>
      <c r="K279" s="16"/>
      <c r="L279" s="16"/>
      <c r="M279" s="16"/>
      <c r="N279" s="76"/>
    </row>
    <row r="280" spans="9:14" ht="15" hidden="1">
      <c r="I280" s="103" t="s">
        <v>314</v>
      </c>
      <c r="J280" s="114" t="s">
        <v>315</v>
      </c>
      <c r="K280" s="16"/>
      <c r="L280" s="16"/>
      <c r="M280" s="16"/>
      <c r="N280" s="76"/>
    </row>
    <row r="281" spans="9:14" ht="15" hidden="1">
      <c r="I281" s="103" t="s">
        <v>316</v>
      </c>
      <c r="J281" s="114" t="s">
        <v>315</v>
      </c>
      <c r="K281" s="16"/>
      <c r="L281" s="16"/>
      <c r="M281" s="16"/>
      <c r="N281" s="76"/>
    </row>
    <row r="282" spans="9:14" ht="15" hidden="1">
      <c r="I282" s="103" t="s">
        <v>317</v>
      </c>
      <c r="J282" s="114" t="s">
        <v>318</v>
      </c>
      <c r="K282" s="16"/>
      <c r="L282" s="16"/>
      <c r="M282" s="16"/>
      <c r="N282" s="76"/>
    </row>
    <row r="283" spans="9:14" ht="15" hidden="1">
      <c r="I283" s="103" t="s">
        <v>319</v>
      </c>
      <c r="J283" s="114" t="s">
        <v>318</v>
      </c>
      <c r="K283" s="16"/>
      <c r="L283" s="16"/>
      <c r="M283" s="16"/>
      <c r="N283" s="76"/>
    </row>
    <row r="284" spans="9:14" ht="15" hidden="1">
      <c r="I284" s="103" t="s">
        <v>320</v>
      </c>
      <c r="J284" s="114" t="s">
        <v>321</v>
      </c>
      <c r="K284" s="18"/>
      <c r="L284" s="18"/>
      <c r="M284" s="18"/>
      <c r="N284" s="75"/>
    </row>
    <row r="285" spans="9:14" ht="15" hidden="1">
      <c r="I285" s="104" t="s">
        <v>322</v>
      </c>
      <c r="J285" s="116" t="s">
        <v>323</v>
      </c>
      <c r="K285" s="17"/>
      <c r="L285" s="17"/>
      <c r="M285" s="17"/>
      <c r="N285" s="77"/>
    </row>
    <row r="286" spans="9:14" ht="15" hidden="1">
      <c r="I286" s="103" t="s">
        <v>324</v>
      </c>
      <c r="J286" s="114" t="s">
        <v>325</v>
      </c>
      <c r="K286" s="16"/>
      <c r="L286" s="16"/>
      <c r="M286" s="16"/>
      <c r="N286" s="76"/>
    </row>
    <row r="287" spans="9:14" ht="30" hidden="1">
      <c r="I287" s="103" t="s">
        <v>326</v>
      </c>
      <c r="J287" s="114" t="s">
        <v>327</v>
      </c>
      <c r="K287" s="16"/>
      <c r="L287" s="16"/>
      <c r="M287" s="16"/>
      <c r="N287" s="76"/>
    </row>
    <row r="288" spans="9:14" ht="30" hidden="1">
      <c r="I288" s="103" t="s">
        <v>328</v>
      </c>
      <c r="J288" s="114" t="s">
        <v>327</v>
      </c>
      <c r="K288" s="16"/>
      <c r="L288" s="16"/>
      <c r="M288" s="16"/>
      <c r="N288" s="76"/>
    </row>
    <row r="289" spans="9:14" ht="30" hidden="1">
      <c r="I289" s="103" t="s">
        <v>329</v>
      </c>
      <c r="J289" s="114" t="s">
        <v>330</v>
      </c>
      <c r="K289" s="16"/>
      <c r="L289" s="16"/>
      <c r="M289" s="16"/>
      <c r="N289" s="76"/>
    </row>
    <row r="290" spans="9:14" ht="30" hidden="1">
      <c r="I290" s="103" t="s">
        <v>331</v>
      </c>
      <c r="J290" s="114" t="s">
        <v>330</v>
      </c>
      <c r="K290" s="16"/>
      <c r="L290" s="16"/>
      <c r="M290" s="16"/>
      <c r="N290" s="76"/>
    </row>
    <row r="291" spans="9:14" ht="15" hidden="1">
      <c r="I291" s="103" t="s">
        <v>332</v>
      </c>
      <c r="J291" s="114" t="s">
        <v>333</v>
      </c>
      <c r="K291" s="16"/>
      <c r="L291" s="16"/>
      <c r="M291" s="16"/>
      <c r="N291" s="76"/>
    </row>
    <row r="292" spans="9:14" ht="30" hidden="1">
      <c r="I292" s="103" t="s">
        <v>334</v>
      </c>
      <c r="J292" s="114" t="s">
        <v>335</v>
      </c>
      <c r="K292" s="16"/>
      <c r="L292" s="16"/>
      <c r="M292" s="16"/>
      <c r="N292" s="76"/>
    </row>
    <row r="293" spans="9:14" ht="30" hidden="1">
      <c r="I293" s="103" t="s">
        <v>336</v>
      </c>
      <c r="J293" s="114" t="s">
        <v>335</v>
      </c>
      <c r="K293" s="16"/>
      <c r="L293" s="16"/>
      <c r="M293" s="16"/>
      <c r="N293" s="76"/>
    </row>
    <row r="294" spans="9:14" ht="30" hidden="1">
      <c r="I294" s="103" t="s">
        <v>337</v>
      </c>
      <c r="J294" s="114" t="s">
        <v>338</v>
      </c>
      <c r="K294" s="16"/>
      <c r="L294" s="16"/>
      <c r="M294" s="16"/>
      <c r="N294" s="76"/>
    </row>
    <row r="295" spans="9:14" ht="30" hidden="1">
      <c r="I295" s="103" t="s">
        <v>339</v>
      </c>
      <c r="J295" s="114" t="s">
        <v>338</v>
      </c>
      <c r="K295" s="16"/>
      <c r="L295" s="16"/>
      <c r="M295" s="16"/>
      <c r="N295" s="76"/>
    </row>
    <row r="296" spans="9:14" ht="30" hidden="1">
      <c r="I296" s="103" t="s">
        <v>340</v>
      </c>
      <c r="J296" s="114" t="s">
        <v>341</v>
      </c>
      <c r="K296" s="16"/>
      <c r="L296" s="16"/>
      <c r="M296" s="16"/>
      <c r="N296" s="76"/>
    </row>
    <row r="297" spans="9:14" ht="30" hidden="1">
      <c r="I297" s="103" t="s">
        <v>342</v>
      </c>
      <c r="J297" s="114" t="s">
        <v>343</v>
      </c>
      <c r="K297" s="16"/>
      <c r="L297" s="16"/>
      <c r="M297" s="16"/>
      <c r="N297" s="76"/>
    </row>
    <row r="298" spans="9:14" ht="30" hidden="1">
      <c r="I298" s="103" t="s">
        <v>344</v>
      </c>
      <c r="J298" s="114" t="s">
        <v>345</v>
      </c>
      <c r="K298" s="16"/>
      <c r="L298" s="16"/>
      <c r="M298" s="16"/>
      <c r="N298" s="76"/>
    </row>
    <row r="299" spans="9:14" ht="30" hidden="1">
      <c r="I299" s="103" t="s">
        <v>346</v>
      </c>
      <c r="J299" s="114" t="s">
        <v>345</v>
      </c>
      <c r="K299" s="16"/>
      <c r="L299" s="16"/>
      <c r="M299" s="16"/>
      <c r="N299" s="76"/>
    </row>
    <row r="300" spans="9:14" ht="30" hidden="1">
      <c r="I300" s="103" t="s">
        <v>347</v>
      </c>
      <c r="J300" s="114" t="s">
        <v>348</v>
      </c>
      <c r="K300" s="16"/>
      <c r="L300" s="16"/>
      <c r="M300" s="16"/>
      <c r="N300" s="76"/>
    </row>
    <row r="301" spans="9:14" ht="30" hidden="1">
      <c r="I301" s="103" t="s">
        <v>349</v>
      </c>
      <c r="J301" s="114" t="s">
        <v>348</v>
      </c>
      <c r="K301" s="16"/>
      <c r="L301" s="16"/>
      <c r="M301" s="16"/>
      <c r="N301" s="76"/>
    </row>
    <row r="302" spans="9:14" ht="15" hidden="1">
      <c r="I302" s="103" t="s">
        <v>350</v>
      </c>
      <c r="J302" s="114" t="s">
        <v>351</v>
      </c>
      <c r="K302" s="16"/>
      <c r="L302" s="16"/>
      <c r="M302" s="16"/>
      <c r="N302" s="76"/>
    </row>
    <row r="303" spans="9:14" ht="15" hidden="1">
      <c r="I303" s="103" t="s">
        <v>352</v>
      </c>
      <c r="J303" s="114" t="s">
        <v>353</v>
      </c>
      <c r="K303" s="16"/>
      <c r="L303" s="16"/>
      <c r="M303" s="16"/>
      <c r="N303" s="76"/>
    </row>
    <row r="304" spans="9:14" ht="15" hidden="1">
      <c r="I304" s="103" t="s">
        <v>354</v>
      </c>
      <c r="J304" s="114" t="s">
        <v>353</v>
      </c>
      <c r="K304" s="16"/>
      <c r="L304" s="16"/>
      <c r="M304" s="16"/>
      <c r="N304" s="76"/>
    </row>
    <row r="305" spans="9:14" ht="15" hidden="1">
      <c r="I305" s="103" t="s">
        <v>355</v>
      </c>
      <c r="J305" s="114" t="s">
        <v>356</v>
      </c>
      <c r="K305" s="16"/>
      <c r="L305" s="16"/>
      <c r="M305" s="16"/>
      <c r="N305" s="76"/>
    </row>
    <row r="306" spans="9:14" ht="15" hidden="1">
      <c r="I306" s="103" t="s">
        <v>357</v>
      </c>
      <c r="J306" s="114" t="s">
        <v>356</v>
      </c>
      <c r="K306" s="16"/>
      <c r="L306" s="16"/>
      <c r="M306" s="16"/>
      <c r="N306" s="76"/>
    </row>
    <row r="307" spans="9:14" ht="30" hidden="1">
      <c r="I307" s="103" t="s">
        <v>358</v>
      </c>
      <c r="J307" s="114" t="s">
        <v>359</v>
      </c>
      <c r="K307" s="16"/>
      <c r="L307" s="16"/>
      <c r="M307" s="16"/>
      <c r="N307" s="76"/>
    </row>
    <row r="308" spans="9:14" ht="30" hidden="1">
      <c r="I308" s="103" t="s">
        <v>360</v>
      </c>
      <c r="J308" s="114" t="s">
        <v>361</v>
      </c>
      <c r="K308" s="16"/>
      <c r="L308" s="16"/>
      <c r="M308" s="16"/>
      <c r="N308" s="76"/>
    </row>
    <row r="309" spans="9:14" ht="30" hidden="1">
      <c r="I309" s="103" t="s">
        <v>362</v>
      </c>
      <c r="J309" s="114" t="s">
        <v>363</v>
      </c>
      <c r="K309" s="16"/>
      <c r="L309" s="16"/>
      <c r="M309" s="16"/>
      <c r="N309" s="76"/>
    </row>
    <row r="310" spans="9:14" ht="30" hidden="1">
      <c r="I310" s="103" t="s">
        <v>364</v>
      </c>
      <c r="J310" s="114" t="s">
        <v>363</v>
      </c>
      <c r="K310" s="16"/>
      <c r="L310" s="16"/>
      <c r="M310" s="16"/>
      <c r="N310" s="76"/>
    </row>
    <row r="311" spans="9:14" ht="30" hidden="1">
      <c r="I311" s="103" t="s">
        <v>365</v>
      </c>
      <c r="J311" s="114" t="s">
        <v>366</v>
      </c>
      <c r="K311" s="16"/>
      <c r="L311" s="16"/>
      <c r="M311" s="16"/>
      <c r="N311" s="76"/>
    </row>
    <row r="312" spans="9:14" ht="30" hidden="1">
      <c r="I312" s="103" t="s">
        <v>367</v>
      </c>
      <c r="J312" s="114" t="s">
        <v>366</v>
      </c>
      <c r="K312" s="16"/>
      <c r="L312" s="16"/>
      <c r="M312" s="16"/>
      <c r="N312" s="76"/>
    </row>
    <row r="313" spans="9:14" ht="30" hidden="1">
      <c r="I313" s="103" t="s">
        <v>368</v>
      </c>
      <c r="J313" s="114" t="s">
        <v>369</v>
      </c>
      <c r="K313" s="16"/>
      <c r="L313" s="16"/>
      <c r="M313" s="16"/>
      <c r="N313" s="76"/>
    </row>
    <row r="314" spans="9:14" ht="30" hidden="1">
      <c r="I314" s="103" t="s">
        <v>370</v>
      </c>
      <c r="J314" s="114" t="s">
        <v>371</v>
      </c>
      <c r="K314" s="16"/>
      <c r="L314" s="16"/>
      <c r="M314" s="16"/>
      <c r="N314" s="76"/>
    </row>
    <row r="315" spans="9:14" ht="30" hidden="1">
      <c r="I315" s="103" t="s">
        <v>372</v>
      </c>
      <c r="J315" s="114" t="s">
        <v>371</v>
      </c>
      <c r="K315" s="16"/>
      <c r="L315" s="16"/>
      <c r="M315" s="16"/>
      <c r="N315" s="76"/>
    </row>
    <row r="316" spans="9:14" ht="30" hidden="1">
      <c r="I316" s="103" t="s">
        <v>373</v>
      </c>
      <c r="J316" s="114" t="s">
        <v>374</v>
      </c>
      <c r="K316" s="16"/>
      <c r="L316" s="16"/>
      <c r="M316" s="16"/>
      <c r="N316" s="76"/>
    </row>
    <row r="317" spans="9:14" ht="30" hidden="1">
      <c r="I317" s="103" t="s">
        <v>375</v>
      </c>
      <c r="J317" s="114" t="s">
        <v>374</v>
      </c>
      <c r="K317" s="16"/>
      <c r="L317" s="16"/>
      <c r="M317" s="16"/>
      <c r="N317" s="76"/>
    </row>
    <row r="318" spans="9:14" ht="30" hidden="1">
      <c r="I318" s="103" t="s">
        <v>376</v>
      </c>
      <c r="J318" s="114" t="s">
        <v>377</v>
      </c>
      <c r="K318" s="16"/>
      <c r="L318" s="16"/>
      <c r="M318" s="16"/>
      <c r="N318" s="76"/>
    </row>
    <row r="319" spans="9:14" ht="30" hidden="1">
      <c r="I319" s="103" t="s">
        <v>378</v>
      </c>
      <c r="J319" s="114" t="s">
        <v>379</v>
      </c>
      <c r="K319" s="16"/>
      <c r="L319" s="16"/>
      <c r="M319" s="16"/>
      <c r="N319" s="76"/>
    </row>
    <row r="320" spans="9:14" ht="30" hidden="1">
      <c r="I320" s="103" t="s">
        <v>380</v>
      </c>
      <c r="J320" s="114" t="s">
        <v>379</v>
      </c>
      <c r="K320" s="16"/>
      <c r="L320" s="16"/>
      <c r="M320" s="16"/>
      <c r="N320" s="76"/>
    </row>
    <row r="321" spans="9:14" ht="30" hidden="1">
      <c r="I321" s="103" t="s">
        <v>381</v>
      </c>
      <c r="J321" s="114" t="s">
        <v>382</v>
      </c>
      <c r="K321" s="16"/>
      <c r="L321" s="16"/>
      <c r="M321" s="16"/>
      <c r="N321" s="76"/>
    </row>
    <row r="322" spans="9:14" ht="30" hidden="1">
      <c r="I322" s="103" t="s">
        <v>383</v>
      </c>
      <c r="J322" s="114" t="s">
        <v>382</v>
      </c>
      <c r="K322" s="16"/>
      <c r="L322" s="16"/>
      <c r="M322" s="16"/>
      <c r="N322" s="76"/>
    </row>
    <row r="323" spans="9:14" ht="15" hidden="1">
      <c r="I323" s="103" t="s">
        <v>384</v>
      </c>
      <c r="J323" s="114" t="s">
        <v>385</v>
      </c>
      <c r="K323" s="18"/>
      <c r="L323" s="18"/>
      <c r="M323" s="18"/>
      <c r="N323" s="75"/>
    </row>
    <row r="324" spans="9:14" ht="15" hidden="1">
      <c r="I324" s="104" t="s">
        <v>386</v>
      </c>
      <c r="J324" s="116" t="s">
        <v>387</v>
      </c>
      <c r="K324" s="17"/>
      <c r="L324" s="17"/>
      <c r="M324" s="17"/>
      <c r="N324" s="77"/>
    </row>
    <row r="325" spans="9:14" ht="15" hidden="1">
      <c r="I325" s="104" t="s">
        <v>388</v>
      </c>
      <c r="J325" s="116" t="s">
        <v>387</v>
      </c>
      <c r="K325" s="53"/>
      <c r="L325" s="53"/>
      <c r="M325" s="53"/>
      <c r="N325" s="78"/>
    </row>
    <row r="326" spans="9:14" ht="15" hidden="1">
      <c r="I326" s="104" t="s">
        <v>389</v>
      </c>
      <c r="J326" s="116" t="s">
        <v>390</v>
      </c>
      <c r="K326" s="53"/>
      <c r="L326" s="53"/>
      <c r="M326" s="53"/>
      <c r="N326" s="78"/>
    </row>
    <row r="327" spans="9:14" ht="15" hidden="1">
      <c r="I327" s="104" t="s">
        <v>391</v>
      </c>
      <c r="J327" s="116" t="s">
        <v>390</v>
      </c>
      <c r="K327" s="53"/>
      <c r="L327" s="53"/>
      <c r="M327" s="53"/>
      <c r="N327" s="78"/>
    </row>
    <row r="328" spans="9:14" ht="15" hidden="1">
      <c r="I328" s="104" t="s">
        <v>392</v>
      </c>
      <c r="J328" s="116" t="s">
        <v>393</v>
      </c>
      <c r="K328" s="53"/>
      <c r="L328" s="53"/>
      <c r="M328" s="53"/>
      <c r="N328" s="78"/>
    </row>
    <row r="329" spans="9:14" ht="15" hidden="1">
      <c r="I329" s="104" t="s">
        <v>394</v>
      </c>
      <c r="J329" s="116" t="s">
        <v>393</v>
      </c>
      <c r="K329" s="53"/>
      <c r="L329" s="53"/>
      <c r="M329" s="53"/>
      <c r="N329" s="78"/>
    </row>
    <row r="330" spans="9:14" ht="15" hidden="1">
      <c r="I330" s="104" t="s">
        <v>395</v>
      </c>
      <c r="J330" s="116" t="s">
        <v>396</v>
      </c>
      <c r="K330" s="17"/>
      <c r="L330" s="17"/>
      <c r="M330" s="17"/>
      <c r="N330" s="77"/>
    </row>
    <row r="331" spans="9:14" ht="15" hidden="1">
      <c r="I331" s="103" t="s">
        <v>397</v>
      </c>
      <c r="J331" s="114" t="s">
        <v>396</v>
      </c>
      <c r="K331" s="16"/>
      <c r="L331" s="16"/>
      <c r="M331" s="16"/>
      <c r="N331" s="76"/>
    </row>
    <row r="332" spans="9:14" ht="15" hidden="1">
      <c r="I332" s="103" t="s">
        <v>398</v>
      </c>
      <c r="J332" s="114" t="s">
        <v>399</v>
      </c>
      <c r="K332" s="16"/>
      <c r="L332" s="16"/>
      <c r="M332" s="16"/>
      <c r="N332" s="76"/>
    </row>
    <row r="333" spans="9:14" ht="15" hidden="1">
      <c r="I333" s="103" t="s">
        <v>400</v>
      </c>
      <c r="J333" s="114" t="s">
        <v>399</v>
      </c>
      <c r="K333" s="16"/>
      <c r="L333" s="16"/>
      <c r="M333" s="16"/>
      <c r="N333" s="76"/>
    </row>
    <row r="334" spans="9:14" ht="15" hidden="1">
      <c r="I334" s="103" t="s">
        <v>401</v>
      </c>
      <c r="J334" s="114" t="s">
        <v>402</v>
      </c>
      <c r="K334" s="16"/>
      <c r="L334" s="16"/>
      <c r="M334" s="16"/>
      <c r="N334" s="76"/>
    </row>
    <row r="335" spans="9:14" ht="15" hidden="1">
      <c r="I335" s="103" t="s">
        <v>403</v>
      </c>
      <c r="J335" s="114" t="s">
        <v>402</v>
      </c>
      <c r="K335" s="16"/>
      <c r="L335" s="16"/>
      <c r="M335" s="16"/>
      <c r="N335" s="76"/>
    </row>
    <row r="336" spans="9:14" ht="15" hidden="1">
      <c r="I336" s="103" t="s">
        <v>404</v>
      </c>
      <c r="J336" s="114" t="s">
        <v>405</v>
      </c>
      <c r="K336" s="18"/>
      <c r="L336" s="18"/>
      <c r="M336" s="18"/>
      <c r="N336" s="75"/>
    </row>
    <row r="337" spans="9:14" ht="15" hidden="1">
      <c r="I337" s="103" t="s">
        <v>406</v>
      </c>
      <c r="J337" s="114" t="s">
        <v>407</v>
      </c>
      <c r="K337" s="18"/>
      <c r="L337" s="18"/>
      <c r="M337" s="18"/>
      <c r="N337" s="75"/>
    </row>
    <row r="338" spans="9:14" ht="15" hidden="1">
      <c r="I338" s="103" t="s">
        <v>408</v>
      </c>
      <c r="J338" s="114" t="s">
        <v>409</v>
      </c>
      <c r="K338" s="18"/>
      <c r="L338" s="18"/>
      <c r="M338" s="18"/>
      <c r="N338" s="75"/>
    </row>
    <row r="339" spans="9:14" ht="15" hidden="1">
      <c r="I339" s="103" t="s">
        <v>410</v>
      </c>
      <c r="J339" s="114" t="s">
        <v>409</v>
      </c>
      <c r="K339" s="18"/>
      <c r="L339" s="18"/>
      <c r="M339" s="18"/>
      <c r="N339" s="75"/>
    </row>
    <row r="340" spans="9:14" ht="15" hidden="1">
      <c r="I340" s="103" t="s">
        <v>411</v>
      </c>
      <c r="J340" s="114" t="s">
        <v>409</v>
      </c>
      <c r="K340" s="18"/>
      <c r="L340" s="18"/>
      <c r="M340" s="18"/>
      <c r="N340" s="75"/>
    </row>
    <row r="341" spans="9:14" ht="15" hidden="1">
      <c r="I341" s="103" t="s">
        <v>412</v>
      </c>
      <c r="J341" s="114" t="s">
        <v>413</v>
      </c>
      <c r="K341" s="18"/>
      <c r="L341" s="18"/>
      <c r="M341" s="18"/>
      <c r="N341" s="75"/>
    </row>
    <row r="342" spans="9:14" ht="15" hidden="1">
      <c r="I342" s="103" t="s">
        <v>414</v>
      </c>
      <c r="J342" s="114" t="s">
        <v>413</v>
      </c>
      <c r="K342" s="18"/>
      <c r="L342" s="18"/>
      <c r="M342" s="18"/>
      <c r="N342" s="75"/>
    </row>
    <row r="343" spans="9:14" ht="15" hidden="1">
      <c r="I343" s="103" t="s">
        <v>415</v>
      </c>
      <c r="J343" s="114" t="s">
        <v>413</v>
      </c>
      <c r="K343" s="18"/>
      <c r="L343" s="18"/>
      <c r="M343" s="18"/>
      <c r="N343" s="75"/>
    </row>
    <row r="344" spans="9:14" ht="15" hidden="1">
      <c r="I344" s="104" t="s">
        <v>416</v>
      </c>
      <c r="J344" s="116" t="s">
        <v>417</v>
      </c>
      <c r="K344" s="17"/>
      <c r="L344" s="17"/>
      <c r="M344" s="17"/>
      <c r="N344" s="77"/>
    </row>
    <row r="345" spans="9:14" ht="15" hidden="1">
      <c r="I345" s="103" t="s">
        <v>418</v>
      </c>
      <c r="J345" s="114" t="s">
        <v>419</v>
      </c>
      <c r="K345" s="16"/>
      <c r="L345" s="16"/>
      <c r="M345" s="16"/>
      <c r="N345" s="76"/>
    </row>
    <row r="346" spans="9:14" ht="30" hidden="1">
      <c r="I346" s="103" t="s">
        <v>420</v>
      </c>
      <c r="J346" s="114" t="s">
        <v>421</v>
      </c>
      <c r="K346" s="16"/>
      <c r="L346" s="16"/>
      <c r="M346" s="16"/>
      <c r="N346" s="76"/>
    </row>
    <row r="347" spans="9:14" ht="30" hidden="1">
      <c r="I347" s="103" t="s">
        <v>422</v>
      </c>
      <c r="J347" s="114" t="s">
        <v>421</v>
      </c>
      <c r="K347" s="16"/>
      <c r="L347" s="16"/>
      <c r="M347" s="16"/>
      <c r="N347" s="76"/>
    </row>
    <row r="348" spans="9:14" ht="15" hidden="1">
      <c r="I348" s="103" t="s">
        <v>423</v>
      </c>
      <c r="J348" s="114" t="s">
        <v>424</v>
      </c>
      <c r="K348" s="16"/>
      <c r="L348" s="16"/>
      <c r="M348" s="16"/>
      <c r="N348" s="76"/>
    </row>
    <row r="349" spans="9:14" ht="15" hidden="1">
      <c r="I349" s="103" t="s">
        <v>425</v>
      </c>
      <c r="J349" s="114" t="s">
        <v>426</v>
      </c>
      <c r="K349" s="16"/>
      <c r="L349" s="16"/>
      <c r="M349" s="16"/>
      <c r="N349" s="76"/>
    </row>
    <row r="350" spans="9:14" ht="15" hidden="1">
      <c r="I350" s="103" t="s">
        <v>427</v>
      </c>
      <c r="J350" s="114" t="s">
        <v>426</v>
      </c>
      <c r="K350" s="16"/>
      <c r="L350" s="16"/>
      <c r="M350" s="16"/>
      <c r="N350" s="76"/>
    </row>
    <row r="351" spans="9:14" ht="15" hidden="1">
      <c r="I351" s="103" t="s">
        <v>428</v>
      </c>
      <c r="J351" s="114" t="s">
        <v>426</v>
      </c>
      <c r="K351" s="16"/>
      <c r="L351" s="16"/>
      <c r="M351" s="16"/>
      <c r="N351" s="76"/>
    </row>
    <row r="352" spans="9:14" ht="15" hidden="1">
      <c r="I352" s="103" t="s">
        <v>429</v>
      </c>
      <c r="J352" s="114" t="s">
        <v>430</v>
      </c>
      <c r="K352" s="16"/>
      <c r="L352" s="16"/>
      <c r="M352" s="16"/>
      <c r="N352" s="76"/>
    </row>
    <row r="353" spans="9:14" ht="15" hidden="1">
      <c r="I353" s="103" t="s">
        <v>431</v>
      </c>
      <c r="J353" s="114" t="s">
        <v>430</v>
      </c>
      <c r="K353" s="16"/>
      <c r="L353" s="16"/>
      <c r="M353" s="16"/>
      <c r="N353" s="76"/>
    </row>
    <row r="354" spans="9:14" ht="15" hidden="1">
      <c r="I354" s="103" t="s">
        <v>432</v>
      </c>
      <c r="J354" s="114" t="s">
        <v>430</v>
      </c>
      <c r="K354" s="16"/>
      <c r="L354" s="16"/>
      <c r="M354" s="16"/>
      <c r="N354" s="76"/>
    </row>
    <row r="355" spans="9:14" ht="15" hidden="1">
      <c r="I355" s="103" t="s">
        <v>433</v>
      </c>
      <c r="J355" s="114" t="s">
        <v>434</v>
      </c>
      <c r="K355" s="16"/>
      <c r="L355" s="16"/>
      <c r="M355" s="16"/>
      <c r="N355" s="76"/>
    </row>
    <row r="356" spans="9:14" ht="15" hidden="1">
      <c r="I356" s="103" t="s">
        <v>435</v>
      </c>
      <c r="J356" s="114" t="s">
        <v>436</v>
      </c>
      <c r="K356" s="16"/>
      <c r="L356" s="16"/>
      <c r="M356" s="16"/>
      <c r="N356" s="76"/>
    </row>
    <row r="357" spans="9:14" ht="15" hidden="1">
      <c r="I357" s="103" t="s">
        <v>437</v>
      </c>
      <c r="J357" s="114" t="s">
        <v>436</v>
      </c>
      <c r="K357" s="16"/>
      <c r="L357" s="16"/>
      <c r="M357" s="16"/>
      <c r="N357" s="76"/>
    </row>
    <row r="358" spans="9:14" ht="15" hidden="1">
      <c r="I358" s="103" t="s">
        <v>438</v>
      </c>
      <c r="J358" s="114" t="s">
        <v>436</v>
      </c>
      <c r="K358" s="16"/>
      <c r="L358" s="16"/>
      <c r="M358" s="16"/>
      <c r="N358" s="76"/>
    </row>
    <row r="359" spans="9:14" ht="15" hidden="1">
      <c r="I359" s="103" t="s">
        <v>439</v>
      </c>
      <c r="J359" s="114" t="s">
        <v>440</v>
      </c>
      <c r="K359" s="16"/>
      <c r="L359" s="16"/>
      <c r="M359" s="16"/>
      <c r="N359" s="76"/>
    </row>
    <row r="360" spans="9:14" ht="15" hidden="1">
      <c r="I360" s="103" t="s">
        <v>441</v>
      </c>
      <c r="J360" s="114" t="s">
        <v>440</v>
      </c>
      <c r="K360" s="16"/>
      <c r="L360" s="16"/>
      <c r="M360" s="16"/>
      <c r="N360" s="76"/>
    </row>
    <row r="361" spans="9:14" ht="15" hidden="1">
      <c r="I361" s="103" t="s">
        <v>442</v>
      </c>
      <c r="J361" s="114" t="s">
        <v>440</v>
      </c>
      <c r="K361" s="16"/>
      <c r="L361" s="16"/>
      <c r="M361" s="16"/>
      <c r="N361" s="76"/>
    </row>
    <row r="362" spans="9:14" ht="15" hidden="1">
      <c r="I362" s="103" t="s">
        <v>443</v>
      </c>
      <c r="J362" s="114" t="s">
        <v>444</v>
      </c>
      <c r="K362" s="16"/>
      <c r="L362" s="16"/>
      <c r="M362" s="16"/>
      <c r="N362" s="76"/>
    </row>
    <row r="363" spans="9:14" ht="15" hidden="1">
      <c r="I363" s="103" t="s">
        <v>445</v>
      </c>
      <c r="J363" s="114" t="s">
        <v>446</v>
      </c>
      <c r="K363" s="16"/>
      <c r="L363" s="16"/>
      <c r="M363" s="16"/>
      <c r="N363" s="76"/>
    </row>
    <row r="364" spans="9:14" ht="15" hidden="1">
      <c r="I364" s="103" t="s">
        <v>447</v>
      </c>
      <c r="J364" s="114" t="s">
        <v>448</v>
      </c>
      <c r="K364" s="16"/>
      <c r="L364" s="16"/>
      <c r="M364" s="16"/>
      <c r="N364" s="76"/>
    </row>
    <row r="365" spans="9:14" ht="15" hidden="1">
      <c r="I365" s="103" t="s">
        <v>449</v>
      </c>
      <c r="J365" s="114" t="s">
        <v>450</v>
      </c>
      <c r="K365" s="16"/>
      <c r="L365" s="16"/>
      <c r="M365" s="16"/>
      <c r="N365" s="76"/>
    </row>
    <row r="366" spans="9:14" ht="15" hidden="1">
      <c r="I366" s="103" t="s">
        <v>451</v>
      </c>
      <c r="J366" s="114" t="s">
        <v>450</v>
      </c>
      <c r="K366" s="16"/>
      <c r="L366" s="16"/>
      <c r="M366" s="16"/>
      <c r="N366" s="76"/>
    </row>
    <row r="367" spans="9:14" ht="15" hidden="1">
      <c r="I367" s="103" t="s">
        <v>452</v>
      </c>
      <c r="J367" s="114" t="s">
        <v>453</v>
      </c>
      <c r="K367" s="16"/>
      <c r="L367" s="16"/>
      <c r="M367" s="16"/>
      <c r="N367" s="76"/>
    </row>
    <row r="368" spans="9:14" ht="15" hidden="1">
      <c r="I368" s="103" t="s">
        <v>454</v>
      </c>
      <c r="J368" s="114" t="s">
        <v>453</v>
      </c>
      <c r="K368" s="16"/>
      <c r="L368" s="16"/>
      <c r="M368" s="16"/>
      <c r="N368" s="76"/>
    </row>
    <row r="369" spans="9:14" ht="15" hidden="1">
      <c r="I369" s="103" t="s">
        <v>455</v>
      </c>
      <c r="J369" s="114" t="s">
        <v>456</v>
      </c>
      <c r="K369" s="16"/>
      <c r="L369" s="16"/>
      <c r="M369" s="16"/>
      <c r="N369" s="76"/>
    </row>
    <row r="370" spans="9:14" ht="15" hidden="1">
      <c r="I370" s="103" t="s">
        <v>457</v>
      </c>
      <c r="J370" s="114" t="s">
        <v>458</v>
      </c>
      <c r="K370" s="16"/>
      <c r="L370" s="16"/>
      <c r="M370" s="16"/>
      <c r="N370" s="76"/>
    </row>
    <row r="371" spans="9:14" ht="15" hidden="1">
      <c r="I371" s="103" t="s">
        <v>459</v>
      </c>
      <c r="J371" s="114" t="s">
        <v>458</v>
      </c>
      <c r="K371" s="16"/>
      <c r="L371" s="16"/>
      <c r="M371" s="16"/>
      <c r="N371" s="76"/>
    </row>
    <row r="372" spans="9:14" ht="15" hidden="1">
      <c r="I372" s="103" t="s">
        <v>460</v>
      </c>
      <c r="J372" s="114" t="s">
        <v>461</v>
      </c>
      <c r="K372" s="16"/>
      <c r="L372" s="16"/>
      <c r="M372" s="16"/>
      <c r="N372" s="76"/>
    </row>
    <row r="373" spans="9:14" ht="15" hidden="1">
      <c r="I373" s="103" t="s">
        <v>462</v>
      </c>
      <c r="J373" s="114" t="s">
        <v>461</v>
      </c>
      <c r="K373" s="16"/>
      <c r="L373" s="16"/>
      <c r="M373" s="16"/>
      <c r="N373" s="76"/>
    </row>
    <row r="374" spans="9:14" ht="17.25" hidden="1">
      <c r="I374" s="100" t="s">
        <v>12</v>
      </c>
      <c r="J374" s="110" t="s">
        <v>463</v>
      </c>
      <c r="K374" s="52">
        <f>K375+K615+K684</f>
        <v>0</v>
      </c>
      <c r="L374" s="52">
        <f>L375+L615+L684</f>
        <v>0</v>
      </c>
      <c r="M374" s="52">
        <f>M375+M615+M684</f>
        <v>0</v>
      </c>
      <c r="N374" s="74">
        <f>N375+N615+N684</f>
        <v>0</v>
      </c>
    </row>
    <row r="375" spans="9:14" ht="15" hidden="1">
      <c r="I375" s="103" t="s">
        <v>464</v>
      </c>
      <c r="J375" s="114" t="s">
        <v>465</v>
      </c>
      <c r="K375" s="18"/>
      <c r="L375" s="18"/>
      <c r="M375" s="18"/>
      <c r="N375" s="75"/>
    </row>
    <row r="376" spans="9:14" ht="15" hidden="1">
      <c r="I376" s="104" t="s">
        <v>466</v>
      </c>
      <c r="J376" s="116" t="s">
        <v>467</v>
      </c>
      <c r="K376" s="17"/>
      <c r="L376" s="17"/>
      <c r="M376" s="17"/>
      <c r="N376" s="77"/>
    </row>
    <row r="377" spans="9:14" ht="15" hidden="1">
      <c r="I377" s="103" t="s">
        <v>468</v>
      </c>
      <c r="J377" s="114" t="s">
        <v>469</v>
      </c>
      <c r="K377" s="16"/>
      <c r="L377" s="16"/>
      <c r="M377" s="16"/>
      <c r="N377" s="76"/>
    </row>
    <row r="378" spans="9:14" ht="15" hidden="1">
      <c r="I378" s="103" t="s">
        <v>470</v>
      </c>
      <c r="J378" s="114" t="s">
        <v>471</v>
      </c>
      <c r="K378" s="16"/>
      <c r="L378" s="16"/>
      <c r="M378" s="16"/>
      <c r="N378" s="76"/>
    </row>
    <row r="379" spans="9:14" ht="15" hidden="1">
      <c r="I379" s="103" t="s">
        <v>472</v>
      </c>
      <c r="J379" s="114" t="s">
        <v>471</v>
      </c>
      <c r="K379" s="16"/>
      <c r="L379" s="16"/>
      <c r="M379" s="16"/>
      <c r="N379" s="76"/>
    </row>
    <row r="380" spans="9:14" ht="15" hidden="1">
      <c r="I380" s="103" t="s">
        <v>473</v>
      </c>
      <c r="J380" s="114" t="s">
        <v>474</v>
      </c>
      <c r="K380" s="16"/>
      <c r="L380" s="16"/>
      <c r="M380" s="16"/>
      <c r="N380" s="76"/>
    </row>
    <row r="381" spans="9:14" ht="15" hidden="1">
      <c r="I381" s="103" t="s">
        <v>475</v>
      </c>
      <c r="J381" s="114" t="s">
        <v>474</v>
      </c>
      <c r="K381" s="16"/>
      <c r="L381" s="16"/>
      <c r="M381" s="16"/>
      <c r="N381" s="76"/>
    </row>
    <row r="382" spans="9:14" ht="15" hidden="1">
      <c r="I382" s="103" t="s">
        <v>476</v>
      </c>
      <c r="J382" s="114" t="s">
        <v>63</v>
      </c>
      <c r="K382" s="16"/>
      <c r="L382" s="16"/>
      <c r="M382" s="16"/>
      <c r="N382" s="76"/>
    </row>
    <row r="383" spans="9:14" ht="15" hidden="1">
      <c r="I383" s="103" t="s">
        <v>477</v>
      </c>
      <c r="J383" s="114" t="s">
        <v>68</v>
      </c>
      <c r="K383" s="16"/>
      <c r="L383" s="16"/>
      <c r="M383" s="16"/>
      <c r="N383" s="76"/>
    </row>
    <row r="384" spans="9:14" ht="15" hidden="1">
      <c r="I384" s="103" t="s">
        <v>478</v>
      </c>
      <c r="J384" s="114" t="s">
        <v>68</v>
      </c>
      <c r="K384" s="16"/>
      <c r="L384" s="16"/>
      <c r="M384" s="16"/>
      <c r="N384" s="76"/>
    </row>
    <row r="385" spans="9:14" ht="15" hidden="1">
      <c r="I385" s="103" t="s">
        <v>479</v>
      </c>
      <c r="J385" s="114" t="s">
        <v>480</v>
      </c>
      <c r="K385" s="16"/>
      <c r="L385" s="16"/>
      <c r="M385" s="16"/>
      <c r="N385" s="76"/>
    </row>
    <row r="386" spans="9:14" ht="15" hidden="1">
      <c r="I386" s="103" t="s">
        <v>481</v>
      </c>
      <c r="J386" s="114" t="s">
        <v>480</v>
      </c>
      <c r="K386" s="16"/>
      <c r="L386" s="16"/>
      <c r="M386" s="16"/>
      <c r="N386" s="76"/>
    </row>
    <row r="387" spans="9:14" ht="30" hidden="1">
      <c r="I387" s="103" t="s">
        <v>482</v>
      </c>
      <c r="J387" s="114" t="s">
        <v>483</v>
      </c>
      <c r="K387" s="16"/>
      <c r="L387" s="16"/>
      <c r="M387" s="16"/>
      <c r="N387" s="76"/>
    </row>
    <row r="388" spans="9:14" ht="45" hidden="1">
      <c r="I388" s="103" t="s">
        <v>484</v>
      </c>
      <c r="J388" s="114" t="s">
        <v>485</v>
      </c>
      <c r="K388" s="16"/>
      <c r="L388" s="16"/>
      <c r="M388" s="16"/>
      <c r="N388" s="76"/>
    </row>
    <row r="389" spans="9:14" ht="45" hidden="1">
      <c r="I389" s="103" t="s">
        <v>486</v>
      </c>
      <c r="J389" s="114" t="s">
        <v>485</v>
      </c>
      <c r="K389" s="16"/>
      <c r="L389" s="16"/>
      <c r="M389" s="16"/>
      <c r="N389" s="76"/>
    </row>
    <row r="390" spans="9:14" ht="45" hidden="1">
      <c r="I390" s="103" t="s">
        <v>487</v>
      </c>
      <c r="J390" s="114" t="s">
        <v>488</v>
      </c>
      <c r="K390" s="16"/>
      <c r="L390" s="16"/>
      <c r="M390" s="16"/>
      <c r="N390" s="76"/>
    </row>
    <row r="391" spans="9:14" ht="45" hidden="1">
      <c r="I391" s="103" t="s">
        <v>489</v>
      </c>
      <c r="J391" s="114" t="s">
        <v>488</v>
      </c>
      <c r="K391" s="16"/>
      <c r="L391" s="16"/>
      <c r="M391" s="16"/>
      <c r="N391" s="76"/>
    </row>
    <row r="392" spans="9:14" ht="15" hidden="1">
      <c r="I392" s="103" t="s">
        <v>490</v>
      </c>
      <c r="J392" s="114" t="s">
        <v>491</v>
      </c>
      <c r="K392" s="16"/>
      <c r="L392" s="16"/>
      <c r="M392" s="16"/>
      <c r="N392" s="76"/>
    </row>
    <row r="393" spans="9:14" ht="15" hidden="1">
      <c r="I393" s="103" t="s">
        <v>492</v>
      </c>
      <c r="J393" s="114" t="s">
        <v>493</v>
      </c>
      <c r="K393" s="16"/>
      <c r="L393" s="16"/>
      <c r="M393" s="16"/>
      <c r="N393" s="76"/>
    </row>
    <row r="394" spans="9:14" ht="15" hidden="1">
      <c r="I394" s="103" t="s">
        <v>494</v>
      </c>
      <c r="J394" s="114" t="s">
        <v>493</v>
      </c>
      <c r="K394" s="16"/>
      <c r="L394" s="16"/>
      <c r="M394" s="16"/>
      <c r="N394" s="76"/>
    </row>
    <row r="395" spans="9:14" ht="30" hidden="1">
      <c r="I395" s="103" t="s">
        <v>495</v>
      </c>
      <c r="J395" s="114" t="s">
        <v>496</v>
      </c>
      <c r="K395" s="16"/>
      <c r="L395" s="16"/>
      <c r="M395" s="16"/>
      <c r="N395" s="76"/>
    </row>
    <row r="396" spans="9:14" ht="30" hidden="1">
      <c r="I396" s="103" t="s">
        <v>497</v>
      </c>
      <c r="J396" s="114" t="s">
        <v>496</v>
      </c>
      <c r="K396" s="16"/>
      <c r="L396" s="16"/>
      <c r="M396" s="16"/>
      <c r="N396" s="76"/>
    </row>
    <row r="397" spans="9:14" ht="15" hidden="1">
      <c r="I397" s="103" t="s">
        <v>498</v>
      </c>
      <c r="J397" s="114" t="s">
        <v>499</v>
      </c>
      <c r="K397" s="16"/>
      <c r="L397" s="16"/>
      <c r="M397" s="16"/>
      <c r="N397" s="76"/>
    </row>
    <row r="398" spans="9:14" ht="15" hidden="1">
      <c r="I398" s="137" t="s">
        <v>500</v>
      </c>
      <c r="J398" s="114" t="s">
        <v>501</v>
      </c>
      <c r="K398" s="16"/>
      <c r="L398" s="16"/>
      <c r="M398" s="16"/>
      <c r="N398" s="76"/>
    </row>
    <row r="399" spans="9:14" ht="15" hidden="1">
      <c r="I399" s="138" t="s">
        <v>502</v>
      </c>
      <c r="J399" s="115" t="s">
        <v>501</v>
      </c>
      <c r="K399" s="16"/>
      <c r="L399" s="16"/>
      <c r="M399" s="16"/>
      <c r="N399" s="76"/>
    </row>
    <row r="400" spans="9:14" ht="15" hidden="1">
      <c r="I400" s="137" t="s">
        <v>503</v>
      </c>
      <c r="J400" s="114" t="s">
        <v>504</v>
      </c>
      <c r="K400" s="16"/>
      <c r="L400" s="16"/>
      <c r="M400" s="16"/>
      <c r="N400" s="76"/>
    </row>
    <row r="401" spans="9:14" ht="15" hidden="1">
      <c r="I401" s="138" t="s">
        <v>505</v>
      </c>
      <c r="J401" s="115" t="s">
        <v>504</v>
      </c>
      <c r="K401" s="16"/>
      <c r="L401" s="16"/>
      <c r="M401" s="16"/>
      <c r="N401" s="76"/>
    </row>
    <row r="402" spans="9:14" ht="15" hidden="1">
      <c r="I402" s="137" t="s">
        <v>506</v>
      </c>
      <c r="J402" s="114" t="s">
        <v>71</v>
      </c>
      <c r="K402" s="16"/>
      <c r="L402" s="16"/>
      <c r="M402" s="16"/>
      <c r="N402" s="76"/>
    </row>
    <row r="403" spans="9:14" ht="15" hidden="1">
      <c r="I403" s="137" t="s">
        <v>507</v>
      </c>
      <c r="J403" s="114" t="s">
        <v>71</v>
      </c>
      <c r="K403" s="16"/>
      <c r="L403" s="16"/>
      <c r="M403" s="16"/>
      <c r="N403" s="76"/>
    </row>
    <row r="404" spans="9:14" ht="30" hidden="1">
      <c r="I404" s="137" t="s">
        <v>508</v>
      </c>
      <c r="J404" s="114" t="s">
        <v>509</v>
      </c>
      <c r="K404" s="16"/>
      <c r="L404" s="16"/>
      <c r="M404" s="16"/>
      <c r="N404" s="76"/>
    </row>
    <row r="405" spans="9:14" ht="30" hidden="1">
      <c r="I405" s="137" t="s">
        <v>510</v>
      </c>
      <c r="J405" s="114" t="s">
        <v>509</v>
      </c>
      <c r="K405" s="16"/>
      <c r="L405" s="16"/>
      <c r="M405" s="16"/>
      <c r="N405" s="76"/>
    </row>
    <row r="406" spans="9:14" ht="15" hidden="1">
      <c r="I406" s="137" t="s">
        <v>511</v>
      </c>
      <c r="J406" s="114" t="s">
        <v>512</v>
      </c>
      <c r="K406" s="16"/>
      <c r="L406" s="16"/>
      <c r="M406" s="16"/>
      <c r="N406" s="76"/>
    </row>
    <row r="407" spans="9:14" ht="15" hidden="1">
      <c r="I407" s="139">
        <v>5181</v>
      </c>
      <c r="J407" s="124" t="s">
        <v>512</v>
      </c>
      <c r="K407" s="16"/>
      <c r="L407" s="16"/>
      <c r="M407" s="16"/>
      <c r="N407" s="76"/>
    </row>
    <row r="408" spans="9:14" ht="15" hidden="1">
      <c r="I408" s="139"/>
      <c r="J408" s="124" t="s">
        <v>512</v>
      </c>
      <c r="K408" s="16"/>
      <c r="L408" s="16"/>
      <c r="M408" s="16"/>
      <c r="N408" s="76"/>
    </row>
    <row r="409" spans="9:14" ht="15" hidden="1">
      <c r="I409" s="139"/>
      <c r="J409" s="124" t="s">
        <v>513</v>
      </c>
      <c r="K409" s="16"/>
      <c r="L409" s="16"/>
      <c r="M409" s="16"/>
      <c r="N409" s="76"/>
    </row>
    <row r="410" spans="9:14" ht="15" hidden="1">
      <c r="I410" s="139"/>
      <c r="J410" s="124" t="s">
        <v>514</v>
      </c>
      <c r="K410" s="16"/>
      <c r="L410" s="16"/>
      <c r="M410" s="16"/>
      <c r="N410" s="76"/>
    </row>
    <row r="411" spans="9:14" ht="15" hidden="1">
      <c r="I411" s="139"/>
      <c r="J411" s="124" t="s">
        <v>514</v>
      </c>
      <c r="K411" s="16"/>
      <c r="L411" s="16"/>
      <c r="M411" s="16"/>
      <c r="N411" s="76"/>
    </row>
    <row r="412" spans="9:14" ht="15" hidden="1">
      <c r="I412" s="139"/>
      <c r="J412" s="124" t="s">
        <v>515</v>
      </c>
      <c r="K412" s="16"/>
      <c r="L412" s="16"/>
      <c r="M412" s="16"/>
      <c r="N412" s="76"/>
    </row>
    <row r="413" spans="9:14" ht="15" hidden="1">
      <c r="I413" s="139"/>
      <c r="J413" s="124" t="s">
        <v>515</v>
      </c>
      <c r="K413" s="16"/>
      <c r="L413" s="16"/>
      <c r="M413" s="16"/>
      <c r="N413" s="76"/>
    </row>
    <row r="414" spans="9:14" ht="15" hidden="1">
      <c r="I414" s="139"/>
      <c r="J414" s="124" t="s">
        <v>516</v>
      </c>
      <c r="K414" s="16"/>
      <c r="L414" s="16"/>
      <c r="M414" s="16"/>
      <c r="N414" s="76"/>
    </row>
    <row r="415" spans="9:14" ht="15" hidden="1">
      <c r="I415" s="139"/>
      <c r="J415" s="124" t="s">
        <v>516</v>
      </c>
      <c r="K415" s="16"/>
      <c r="L415" s="16"/>
      <c r="M415" s="16"/>
      <c r="N415" s="76"/>
    </row>
    <row r="416" spans="9:14" ht="30" hidden="1">
      <c r="I416" s="139"/>
      <c r="J416" s="124" t="s">
        <v>517</v>
      </c>
      <c r="K416" s="16"/>
      <c r="L416" s="16"/>
      <c r="M416" s="16"/>
      <c r="N416" s="76"/>
    </row>
    <row r="417" spans="9:14" ht="30" hidden="1">
      <c r="I417" s="139"/>
      <c r="J417" s="124" t="s">
        <v>517</v>
      </c>
      <c r="K417" s="16"/>
      <c r="L417" s="16"/>
      <c r="M417" s="16"/>
      <c r="N417" s="76"/>
    </row>
    <row r="418" spans="9:14" ht="15" hidden="1">
      <c r="I418" s="137" t="s">
        <v>518</v>
      </c>
      <c r="J418" s="114" t="s">
        <v>519</v>
      </c>
      <c r="K418" s="16"/>
      <c r="L418" s="16"/>
      <c r="M418" s="16"/>
      <c r="N418" s="76"/>
    </row>
    <row r="419" spans="9:14" ht="15" hidden="1">
      <c r="I419" s="137" t="s">
        <v>520</v>
      </c>
      <c r="J419" s="114" t="s">
        <v>519</v>
      </c>
      <c r="K419" s="16"/>
      <c r="L419" s="16"/>
      <c r="M419" s="16"/>
      <c r="N419" s="76"/>
    </row>
    <row r="420" spans="9:14" ht="15" hidden="1">
      <c r="I420" s="137" t="s">
        <v>521</v>
      </c>
      <c r="J420" s="114" t="s">
        <v>519</v>
      </c>
      <c r="K420" s="16"/>
      <c r="L420" s="16"/>
      <c r="M420" s="16"/>
      <c r="N420" s="76"/>
    </row>
    <row r="421" spans="9:14" ht="15" hidden="1">
      <c r="I421" s="137" t="s">
        <v>522</v>
      </c>
      <c r="J421" s="114" t="s">
        <v>523</v>
      </c>
      <c r="K421" s="16"/>
      <c r="L421" s="16"/>
      <c r="M421" s="16"/>
      <c r="N421" s="76"/>
    </row>
    <row r="422" spans="9:14" ht="15" hidden="1">
      <c r="I422" s="137" t="s">
        <v>524</v>
      </c>
      <c r="J422" s="114" t="s">
        <v>523</v>
      </c>
      <c r="K422" s="16"/>
      <c r="L422" s="16"/>
      <c r="M422" s="16"/>
      <c r="N422" s="76"/>
    </row>
    <row r="423" spans="9:14" ht="15" hidden="1">
      <c r="I423" s="137" t="s">
        <v>525</v>
      </c>
      <c r="J423" s="114" t="s">
        <v>523</v>
      </c>
      <c r="K423" s="16"/>
      <c r="L423" s="16"/>
      <c r="M423" s="16"/>
      <c r="N423" s="76"/>
    </row>
    <row r="424" spans="9:14" ht="15" hidden="1">
      <c r="I424" s="137"/>
      <c r="J424" s="114" t="s">
        <v>526</v>
      </c>
      <c r="K424" s="16"/>
      <c r="L424" s="16"/>
      <c r="M424" s="16"/>
      <c r="N424" s="76"/>
    </row>
    <row r="425" spans="9:14" ht="15" hidden="1">
      <c r="I425" s="137"/>
      <c r="J425" s="114" t="s">
        <v>527</v>
      </c>
      <c r="K425" s="16"/>
      <c r="L425" s="16"/>
      <c r="M425" s="16"/>
      <c r="N425" s="76"/>
    </row>
    <row r="426" spans="9:14" ht="15" hidden="1">
      <c r="I426" s="137"/>
      <c r="J426" s="114" t="s">
        <v>527</v>
      </c>
      <c r="K426" s="16"/>
      <c r="L426" s="16"/>
      <c r="M426" s="16"/>
      <c r="N426" s="76"/>
    </row>
    <row r="427" spans="9:14" ht="15" hidden="1">
      <c r="I427" s="137"/>
      <c r="J427" s="114" t="s">
        <v>528</v>
      </c>
      <c r="K427" s="16"/>
      <c r="L427" s="16"/>
      <c r="M427" s="16"/>
      <c r="N427" s="76"/>
    </row>
    <row r="428" spans="9:14" ht="15" hidden="1">
      <c r="I428" s="137"/>
      <c r="J428" s="114" t="s">
        <v>528</v>
      </c>
      <c r="K428" s="16"/>
      <c r="L428" s="16"/>
      <c r="M428" s="16"/>
      <c r="N428" s="76"/>
    </row>
    <row r="429" spans="9:14" ht="15" hidden="1">
      <c r="I429" s="138"/>
      <c r="J429" s="115" t="s">
        <v>529</v>
      </c>
      <c r="K429" s="16"/>
      <c r="L429" s="16"/>
      <c r="M429" s="16"/>
      <c r="N429" s="76"/>
    </row>
    <row r="430" spans="9:14" ht="15" hidden="1">
      <c r="I430" s="138"/>
      <c r="J430" s="115" t="s">
        <v>529</v>
      </c>
      <c r="K430" s="16"/>
      <c r="L430" s="16"/>
      <c r="M430" s="16"/>
      <c r="N430" s="76"/>
    </row>
    <row r="431" spans="9:14" ht="15" hidden="1">
      <c r="I431" s="137"/>
      <c r="J431" s="114" t="s">
        <v>530</v>
      </c>
      <c r="K431" s="16"/>
      <c r="L431" s="16"/>
      <c r="M431" s="16"/>
      <c r="N431" s="76"/>
    </row>
    <row r="432" spans="9:14" ht="15" hidden="1">
      <c r="I432" s="137"/>
      <c r="J432" s="114" t="s">
        <v>530</v>
      </c>
      <c r="K432" s="16"/>
      <c r="L432" s="16"/>
      <c r="M432" s="16"/>
      <c r="N432" s="76"/>
    </row>
    <row r="433" spans="9:14" ht="30" hidden="1">
      <c r="I433" s="137" t="s">
        <v>531</v>
      </c>
      <c r="J433" s="114" t="s">
        <v>532</v>
      </c>
      <c r="K433" s="16"/>
      <c r="L433" s="16"/>
      <c r="M433" s="16"/>
      <c r="N433" s="76"/>
    </row>
    <row r="434" spans="9:14" ht="30" hidden="1">
      <c r="I434" s="137" t="s">
        <v>533</v>
      </c>
      <c r="J434" s="114" t="s">
        <v>532</v>
      </c>
      <c r="K434" s="16"/>
      <c r="L434" s="16"/>
      <c r="M434" s="16"/>
      <c r="N434" s="76"/>
    </row>
    <row r="435" spans="9:14" ht="30" hidden="1">
      <c r="I435" s="137" t="s">
        <v>534</v>
      </c>
      <c r="J435" s="114" t="s">
        <v>532</v>
      </c>
      <c r="K435" s="16"/>
      <c r="L435" s="16"/>
      <c r="M435" s="16"/>
      <c r="N435" s="76"/>
    </row>
    <row r="436" spans="9:14" ht="15" hidden="1">
      <c r="I436" s="137" t="s">
        <v>535</v>
      </c>
      <c r="J436" s="114" t="s">
        <v>536</v>
      </c>
      <c r="K436" s="16"/>
      <c r="L436" s="16"/>
      <c r="M436" s="16"/>
      <c r="N436" s="76"/>
    </row>
    <row r="437" spans="9:14" ht="15" hidden="1">
      <c r="I437" s="137" t="s">
        <v>537</v>
      </c>
      <c r="J437" s="114" t="s">
        <v>538</v>
      </c>
      <c r="K437" s="16"/>
      <c r="L437" s="16"/>
      <c r="M437" s="16"/>
      <c r="N437" s="76"/>
    </row>
    <row r="438" spans="9:14" ht="15" hidden="1">
      <c r="I438" s="137" t="s">
        <v>539</v>
      </c>
      <c r="J438" s="114" t="s">
        <v>538</v>
      </c>
      <c r="K438" s="16"/>
      <c r="L438" s="16"/>
      <c r="M438" s="16"/>
      <c r="N438" s="76"/>
    </row>
    <row r="439" spans="9:14" ht="30" hidden="1">
      <c r="I439" s="137" t="s">
        <v>540</v>
      </c>
      <c r="J439" s="114" t="s">
        <v>541</v>
      </c>
      <c r="K439" s="16"/>
      <c r="L439" s="16"/>
      <c r="M439" s="16"/>
      <c r="N439" s="76"/>
    </row>
    <row r="440" spans="9:14" ht="30" hidden="1">
      <c r="I440" s="137" t="s">
        <v>542</v>
      </c>
      <c r="J440" s="114" t="s">
        <v>541</v>
      </c>
      <c r="K440" s="16"/>
      <c r="L440" s="16"/>
      <c r="M440" s="16"/>
      <c r="N440" s="76"/>
    </row>
    <row r="441" spans="9:14" ht="30" hidden="1">
      <c r="I441" s="137" t="s">
        <v>543</v>
      </c>
      <c r="J441" s="114" t="s">
        <v>544</v>
      </c>
      <c r="K441" s="16"/>
      <c r="L441" s="16"/>
      <c r="M441" s="16"/>
      <c r="N441" s="76"/>
    </row>
    <row r="442" spans="9:14" ht="30" hidden="1">
      <c r="I442" s="137" t="s">
        <v>545</v>
      </c>
      <c r="J442" s="114" t="s">
        <v>544</v>
      </c>
      <c r="K442" s="16"/>
      <c r="L442" s="16"/>
      <c r="M442" s="16"/>
      <c r="N442" s="76"/>
    </row>
    <row r="443" spans="9:14" ht="30" hidden="1">
      <c r="I443" s="137"/>
      <c r="J443" s="114" t="s">
        <v>546</v>
      </c>
      <c r="K443" s="16"/>
      <c r="L443" s="16"/>
      <c r="M443" s="16"/>
      <c r="N443" s="76"/>
    </row>
    <row r="444" spans="9:14" ht="15" hidden="1">
      <c r="I444" s="137"/>
      <c r="J444" s="114" t="s">
        <v>547</v>
      </c>
      <c r="K444" s="16"/>
      <c r="L444" s="16"/>
      <c r="M444" s="16"/>
      <c r="N444" s="76"/>
    </row>
    <row r="445" spans="9:14" ht="15" hidden="1">
      <c r="I445" s="137"/>
      <c r="J445" s="114" t="s">
        <v>547</v>
      </c>
      <c r="K445" s="16"/>
      <c r="L445" s="16"/>
      <c r="M445" s="16"/>
      <c r="N445" s="76"/>
    </row>
    <row r="446" spans="9:14" ht="15" hidden="1">
      <c r="I446" s="137"/>
      <c r="J446" s="114" t="s">
        <v>548</v>
      </c>
      <c r="K446" s="16"/>
      <c r="L446" s="16"/>
      <c r="M446" s="16"/>
      <c r="N446" s="76"/>
    </row>
    <row r="447" spans="9:14" ht="15" hidden="1">
      <c r="I447" s="137"/>
      <c r="J447" s="114" t="s">
        <v>548</v>
      </c>
      <c r="K447" s="16"/>
      <c r="L447" s="16"/>
      <c r="M447" s="16"/>
      <c r="N447" s="76"/>
    </row>
    <row r="448" spans="9:14" ht="15" hidden="1">
      <c r="I448" s="137" t="s">
        <v>549</v>
      </c>
      <c r="J448" s="114" t="s">
        <v>550</v>
      </c>
      <c r="K448" s="16"/>
      <c r="L448" s="16"/>
      <c r="M448" s="16"/>
      <c r="N448" s="76"/>
    </row>
    <row r="449" spans="9:14" ht="15" hidden="1">
      <c r="I449" s="139" t="s">
        <v>551</v>
      </c>
      <c r="J449" s="124" t="s">
        <v>552</v>
      </c>
      <c r="K449" s="16"/>
      <c r="L449" s="16"/>
      <c r="M449" s="16"/>
      <c r="N449" s="76"/>
    </row>
    <row r="450" spans="9:14" ht="15" hidden="1">
      <c r="I450" s="139" t="s">
        <v>553</v>
      </c>
      <c r="J450" s="124" t="s">
        <v>552</v>
      </c>
      <c r="K450" s="16"/>
      <c r="L450" s="16"/>
      <c r="M450" s="16"/>
      <c r="N450" s="76"/>
    </row>
    <row r="451" spans="9:14" ht="15" hidden="1">
      <c r="I451" s="139" t="s">
        <v>554</v>
      </c>
      <c r="J451" s="124" t="s">
        <v>555</v>
      </c>
      <c r="K451" s="16"/>
      <c r="L451" s="16"/>
      <c r="M451" s="16"/>
      <c r="N451" s="76"/>
    </row>
    <row r="452" spans="9:14" ht="15" hidden="1">
      <c r="I452" s="139" t="s">
        <v>556</v>
      </c>
      <c r="J452" s="124" t="s">
        <v>555</v>
      </c>
      <c r="K452" s="16"/>
      <c r="L452" s="16"/>
      <c r="M452" s="16"/>
      <c r="N452" s="76"/>
    </row>
    <row r="453" spans="9:14" ht="15" hidden="1">
      <c r="I453" s="139" t="s">
        <v>557</v>
      </c>
      <c r="J453" s="124" t="s">
        <v>558</v>
      </c>
      <c r="K453" s="16"/>
      <c r="L453" s="16"/>
      <c r="M453" s="16"/>
      <c r="N453" s="76"/>
    </row>
    <row r="454" spans="9:14" ht="15" hidden="1">
      <c r="I454" s="139" t="s">
        <v>559</v>
      </c>
      <c r="J454" s="124" t="s">
        <v>558</v>
      </c>
      <c r="K454" s="16"/>
      <c r="L454" s="16"/>
      <c r="M454" s="16"/>
      <c r="N454" s="76"/>
    </row>
    <row r="455" spans="9:14" ht="30" hidden="1">
      <c r="I455" s="139">
        <v>51884</v>
      </c>
      <c r="J455" s="124" t="s">
        <v>560</v>
      </c>
      <c r="K455" s="16"/>
      <c r="L455" s="16"/>
      <c r="M455" s="16"/>
      <c r="N455" s="76"/>
    </row>
    <row r="456" spans="9:14" ht="30" hidden="1">
      <c r="I456" s="139">
        <v>518840</v>
      </c>
      <c r="J456" s="124" t="s">
        <v>560</v>
      </c>
      <c r="K456" s="16"/>
      <c r="L456" s="16"/>
      <c r="M456" s="16"/>
      <c r="N456" s="76"/>
    </row>
    <row r="457" spans="9:14" ht="15" hidden="1">
      <c r="I457" s="137" t="s">
        <v>561</v>
      </c>
      <c r="J457" s="114" t="s">
        <v>562</v>
      </c>
      <c r="K457" s="16"/>
      <c r="L457" s="16"/>
      <c r="M457" s="16"/>
      <c r="N457" s="76"/>
    </row>
    <row r="458" spans="9:14" ht="15" hidden="1">
      <c r="I458" s="137" t="s">
        <v>563</v>
      </c>
      <c r="J458" s="114" t="s">
        <v>562</v>
      </c>
      <c r="K458" s="16"/>
      <c r="L458" s="16"/>
      <c r="M458" s="16"/>
      <c r="N458" s="76"/>
    </row>
    <row r="459" spans="9:14" ht="15" hidden="1">
      <c r="I459" s="139"/>
      <c r="J459" s="114" t="s">
        <v>564</v>
      </c>
      <c r="K459" s="16"/>
      <c r="L459" s="16"/>
      <c r="M459" s="16"/>
      <c r="N459" s="76"/>
    </row>
    <row r="460" spans="9:14" ht="15" hidden="1">
      <c r="I460" s="139"/>
      <c r="J460" s="114" t="s">
        <v>565</v>
      </c>
      <c r="K460" s="16"/>
      <c r="L460" s="16"/>
      <c r="M460" s="16"/>
      <c r="N460" s="76"/>
    </row>
    <row r="461" spans="9:14" ht="15" hidden="1">
      <c r="I461" s="139"/>
      <c r="J461" s="114" t="s">
        <v>566</v>
      </c>
      <c r="K461" s="16"/>
      <c r="L461" s="16"/>
      <c r="M461" s="16"/>
      <c r="N461" s="76"/>
    </row>
    <row r="462" spans="9:14" ht="15" hidden="1">
      <c r="I462" s="139"/>
      <c r="J462" s="114" t="s">
        <v>566</v>
      </c>
      <c r="K462" s="16"/>
      <c r="L462" s="16"/>
      <c r="M462" s="16"/>
      <c r="N462" s="76"/>
    </row>
    <row r="463" spans="9:14" ht="15" hidden="1">
      <c r="I463" s="139"/>
      <c r="J463" s="114" t="s">
        <v>567</v>
      </c>
      <c r="K463" s="16"/>
      <c r="L463" s="16"/>
      <c r="M463" s="16"/>
      <c r="N463" s="76"/>
    </row>
    <row r="464" spans="9:14" ht="15" hidden="1">
      <c r="I464" s="139"/>
      <c r="J464" s="114" t="s">
        <v>567</v>
      </c>
      <c r="K464" s="16"/>
      <c r="L464" s="16"/>
      <c r="M464" s="16"/>
      <c r="N464" s="76"/>
    </row>
    <row r="465" spans="9:14" ht="15" hidden="1">
      <c r="I465" s="139"/>
      <c r="J465" s="114" t="s">
        <v>568</v>
      </c>
      <c r="K465" s="16"/>
      <c r="L465" s="16"/>
      <c r="M465" s="16"/>
      <c r="N465" s="76"/>
    </row>
    <row r="466" spans="9:14" ht="15" hidden="1">
      <c r="I466" s="139"/>
      <c r="J466" s="114" t="s">
        <v>568</v>
      </c>
      <c r="K466" s="16"/>
      <c r="L466" s="16"/>
      <c r="M466" s="16"/>
      <c r="N466" s="76"/>
    </row>
    <row r="467" spans="9:14" ht="15" hidden="1">
      <c r="I467" s="139"/>
      <c r="J467" s="114" t="s">
        <v>569</v>
      </c>
      <c r="K467" s="16"/>
      <c r="L467" s="16"/>
      <c r="M467" s="16"/>
      <c r="N467" s="76"/>
    </row>
    <row r="468" spans="9:14" ht="15" hidden="1">
      <c r="I468" s="139"/>
      <c r="J468" s="114" t="s">
        <v>569</v>
      </c>
      <c r="K468" s="16"/>
      <c r="L468" s="16"/>
      <c r="M468" s="16"/>
      <c r="N468" s="76"/>
    </row>
    <row r="469" spans="9:14" ht="15" hidden="1">
      <c r="I469" s="139"/>
      <c r="J469" s="114" t="s">
        <v>570</v>
      </c>
      <c r="K469" s="16"/>
      <c r="L469" s="16"/>
      <c r="M469" s="16"/>
      <c r="N469" s="76"/>
    </row>
    <row r="470" spans="9:14" ht="15" hidden="1">
      <c r="I470" s="139"/>
      <c r="J470" s="114" t="s">
        <v>571</v>
      </c>
      <c r="K470" s="16"/>
      <c r="L470" s="16"/>
      <c r="M470" s="16"/>
      <c r="N470" s="76"/>
    </row>
    <row r="471" spans="9:14" ht="15" hidden="1">
      <c r="I471" s="139"/>
      <c r="J471" s="114" t="s">
        <v>571</v>
      </c>
      <c r="K471" s="16"/>
      <c r="L471" s="16"/>
      <c r="M471" s="16"/>
      <c r="N471" s="76"/>
    </row>
    <row r="472" spans="9:14" ht="15" hidden="1">
      <c r="I472" s="139"/>
      <c r="J472" s="114" t="s">
        <v>572</v>
      </c>
      <c r="K472" s="16"/>
      <c r="L472" s="16"/>
      <c r="M472" s="16"/>
      <c r="N472" s="76"/>
    </row>
    <row r="473" spans="9:14" ht="15" hidden="1">
      <c r="I473" s="139"/>
      <c r="J473" s="114" t="s">
        <v>572</v>
      </c>
      <c r="K473" s="16"/>
      <c r="L473" s="16"/>
      <c r="M473" s="16"/>
      <c r="N473" s="76"/>
    </row>
    <row r="474" spans="9:14" ht="15" hidden="1">
      <c r="I474" s="139"/>
      <c r="J474" s="114" t="s">
        <v>573</v>
      </c>
      <c r="K474" s="16"/>
      <c r="L474" s="16"/>
      <c r="M474" s="16"/>
      <c r="N474" s="76"/>
    </row>
    <row r="475" spans="9:14" ht="15" hidden="1">
      <c r="I475" s="139"/>
      <c r="J475" s="114" t="s">
        <v>574</v>
      </c>
      <c r="K475" s="16"/>
      <c r="L475" s="16"/>
      <c r="M475" s="16"/>
      <c r="N475" s="76"/>
    </row>
    <row r="476" spans="9:14" ht="15" hidden="1">
      <c r="I476" s="139"/>
      <c r="J476" s="114" t="s">
        <v>574</v>
      </c>
      <c r="K476" s="16"/>
      <c r="L476" s="16"/>
      <c r="M476" s="16"/>
      <c r="N476" s="76"/>
    </row>
    <row r="477" spans="9:14" ht="15" hidden="1">
      <c r="I477" s="139"/>
      <c r="J477" s="114" t="s">
        <v>575</v>
      </c>
      <c r="K477" s="16"/>
      <c r="L477" s="16"/>
      <c r="M477" s="16"/>
      <c r="N477" s="76"/>
    </row>
    <row r="478" spans="9:14" ht="15" hidden="1">
      <c r="I478" s="139"/>
      <c r="J478" s="114" t="s">
        <v>575</v>
      </c>
      <c r="K478" s="16"/>
      <c r="L478" s="16"/>
      <c r="M478" s="16"/>
      <c r="N478" s="76"/>
    </row>
    <row r="479" spans="9:14" ht="15" hidden="1">
      <c r="I479" s="139"/>
      <c r="J479" s="114" t="s">
        <v>576</v>
      </c>
      <c r="K479" s="16"/>
      <c r="L479" s="16"/>
      <c r="M479" s="16"/>
      <c r="N479" s="76"/>
    </row>
    <row r="480" spans="9:14" ht="15" hidden="1">
      <c r="I480" s="139"/>
      <c r="J480" s="114" t="s">
        <v>577</v>
      </c>
      <c r="K480" s="16"/>
      <c r="L480" s="16"/>
      <c r="M480" s="16"/>
      <c r="N480" s="76"/>
    </row>
    <row r="481" spans="9:14" ht="15" hidden="1">
      <c r="I481" s="139"/>
      <c r="J481" s="114" t="s">
        <v>577</v>
      </c>
      <c r="K481" s="16"/>
      <c r="L481" s="16"/>
      <c r="M481" s="16"/>
      <c r="N481" s="76"/>
    </row>
    <row r="482" spans="9:14" ht="15" hidden="1">
      <c r="I482" s="139"/>
      <c r="J482" s="114" t="s">
        <v>578</v>
      </c>
      <c r="K482" s="16"/>
      <c r="L482" s="16"/>
      <c r="M482" s="16"/>
      <c r="N482" s="76"/>
    </row>
    <row r="483" spans="9:14" ht="15" hidden="1">
      <c r="I483" s="139"/>
      <c r="J483" s="114" t="s">
        <v>578</v>
      </c>
      <c r="K483" s="16"/>
      <c r="L483" s="16"/>
      <c r="M483" s="16"/>
      <c r="N483" s="76"/>
    </row>
    <row r="484" spans="9:14" ht="30" hidden="1">
      <c r="I484" s="139"/>
      <c r="J484" s="114" t="s">
        <v>579</v>
      </c>
      <c r="K484" s="16"/>
      <c r="L484" s="16"/>
      <c r="M484" s="16"/>
      <c r="N484" s="76"/>
    </row>
    <row r="485" spans="9:14" ht="30" hidden="1">
      <c r="I485" s="139"/>
      <c r="J485" s="114" t="s">
        <v>579</v>
      </c>
      <c r="K485" s="16"/>
      <c r="L485" s="16"/>
      <c r="M485" s="16"/>
      <c r="N485" s="76"/>
    </row>
    <row r="486" spans="9:14" ht="30" hidden="1">
      <c r="I486" s="139"/>
      <c r="J486" s="114" t="s">
        <v>580</v>
      </c>
      <c r="K486" s="16"/>
      <c r="L486" s="16"/>
      <c r="M486" s="16"/>
      <c r="N486" s="76"/>
    </row>
    <row r="487" spans="9:14" ht="30" hidden="1">
      <c r="I487" s="139"/>
      <c r="J487" s="114" t="s">
        <v>580</v>
      </c>
      <c r="K487" s="16"/>
      <c r="L487" s="16"/>
      <c r="M487" s="16"/>
      <c r="N487" s="76"/>
    </row>
    <row r="488" spans="9:14" ht="30" hidden="1">
      <c r="I488" s="139"/>
      <c r="J488" s="114" t="s">
        <v>581</v>
      </c>
      <c r="K488" s="16"/>
      <c r="L488" s="16"/>
      <c r="M488" s="16"/>
      <c r="N488" s="76"/>
    </row>
    <row r="489" spans="9:14" ht="30" hidden="1">
      <c r="I489" s="139"/>
      <c r="J489" s="114" t="s">
        <v>581</v>
      </c>
      <c r="K489" s="16"/>
      <c r="L489" s="16"/>
      <c r="M489" s="16"/>
      <c r="N489" s="76"/>
    </row>
    <row r="490" spans="9:14" ht="30" hidden="1">
      <c r="I490" s="139"/>
      <c r="J490" s="114" t="s">
        <v>582</v>
      </c>
      <c r="K490" s="16"/>
      <c r="L490" s="16"/>
      <c r="M490" s="16"/>
      <c r="N490" s="76"/>
    </row>
    <row r="491" spans="9:14" ht="30" hidden="1">
      <c r="I491" s="139"/>
      <c r="J491" s="114" t="s">
        <v>582</v>
      </c>
      <c r="K491" s="16"/>
      <c r="L491" s="16"/>
      <c r="M491" s="16"/>
      <c r="N491" s="76"/>
    </row>
    <row r="492" spans="9:14" ht="15" hidden="1">
      <c r="I492" s="139"/>
      <c r="J492" s="114" t="s">
        <v>583</v>
      </c>
      <c r="K492" s="16"/>
      <c r="L492" s="16"/>
      <c r="M492" s="16"/>
      <c r="N492" s="76"/>
    </row>
    <row r="493" spans="9:14" ht="15" hidden="1">
      <c r="I493" s="139"/>
      <c r="J493" s="114" t="s">
        <v>583</v>
      </c>
      <c r="K493" s="16"/>
      <c r="L493" s="16"/>
      <c r="M493" s="16"/>
      <c r="N493" s="76"/>
    </row>
    <row r="494" spans="9:14" ht="15" hidden="1">
      <c r="I494" s="139"/>
      <c r="J494" s="114" t="s">
        <v>584</v>
      </c>
      <c r="K494" s="16"/>
      <c r="L494" s="16"/>
      <c r="M494" s="16"/>
      <c r="N494" s="76"/>
    </row>
    <row r="495" spans="9:14" ht="15" hidden="1">
      <c r="I495" s="139"/>
      <c r="J495" s="114" t="s">
        <v>584</v>
      </c>
      <c r="K495" s="16"/>
      <c r="L495" s="16"/>
      <c r="M495" s="16"/>
      <c r="N495" s="76"/>
    </row>
    <row r="496" spans="9:14" ht="15" hidden="1">
      <c r="I496" s="139"/>
      <c r="J496" s="114" t="s">
        <v>585</v>
      </c>
      <c r="K496" s="16"/>
      <c r="L496" s="16"/>
      <c r="M496" s="16"/>
      <c r="N496" s="76"/>
    </row>
    <row r="497" spans="9:14" ht="15" hidden="1">
      <c r="I497" s="139"/>
      <c r="J497" s="114" t="s">
        <v>585</v>
      </c>
      <c r="K497" s="16"/>
      <c r="L497" s="16"/>
      <c r="M497" s="16"/>
      <c r="N497" s="76"/>
    </row>
    <row r="498" spans="9:14" ht="15" hidden="1">
      <c r="I498" s="139"/>
      <c r="J498" s="114" t="s">
        <v>586</v>
      </c>
      <c r="K498" s="16"/>
      <c r="L498" s="16"/>
      <c r="M498" s="16"/>
      <c r="N498" s="76"/>
    </row>
    <row r="499" spans="9:14" ht="15" hidden="1">
      <c r="I499" s="139"/>
      <c r="J499" s="114" t="s">
        <v>587</v>
      </c>
      <c r="K499" s="16"/>
      <c r="L499" s="16"/>
      <c r="M499" s="16"/>
      <c r="N499" s="76"/>
    </row>
    <row r="500" spans="9:14" ht="15" hidden="1">
      <c r="I500" s="139"/>
      <c r="J500" s="114" t="s">
        <v>587</v>
      </c>
      <c r="K500" s="16"/>
      <c r="L500" s="16"/>
      <c r="M500" s="16"/>
      <c r="N500" s="76"/>
    </row>
    <row r="501" spans="9:14" ht="15" hidden="1">
      <c r="I501" s="139"/>
      <c r="J501" s="114" t="s">
        <v>588</v>
      </c>
      <c r="K501" s="16"/>
      <c r="L501" s="16"/>
      <c r="M501" s="16"/>
      <c r="N501" s="76"/>
    </row>
    <row r="502" spans="9:14" ht="15" hidden="1">
      <c r="I502" s="139"/>
      <c r="J502" s="114" t="s">
        <v>588</v>
      </c>
      <c r="K502" s="16"/>
      <c r="L502" s="16"/>
      <c r="M502" s="16"/>
      <c r="N502" s="76"/>
    </row>
    <row r="503" spans="9:14" ht="15" hidden="1">
      <c r="I503" s="139"/>
      <c r="J503" s="114" t="s">
        <v>589</v>
      </c>
      <c r="K503" s="16"/>
      <c r="L503" s="16"/>
      <c r="M503" s="16"/>
      <c r="N503" s="76"/>
    </row>
    <row r="504" spans="9:14" ht="15" hidden="1">
      <c r="I504" s="139"/>
      <c r="J504" s="114" t="s">
        <v>590</v>
      </c>
      <c r="K504" s="16"/>
      <c r="L504" s="16"/>
      <c r="M504" s="16"/>
      <c r="N504" s="76"/>
    </row>
    <row r="505" spans="9:14" ht="15" hidden="1">
      <c r="I505" s="139"/>
      <c r="J505" s="114" t="s">
        <v>590</v>
      </c>
      <c r="K505" s="16"/>
      <c r="L505" s="16"/>
      <c r="M505" s="16"/>
      <c r="N505" s="76"/>
    </row>
    <row r="506" spans="9:14" ht="15" hidden="1">
      <c r="I506" s="139"/>
      <c r="J506" s="114" t="s">
        <v>591</v>
      </c>
      <c r="K506" s="16"/>
      <c r="L506" s="16"/>
      <c r="M506" s="16"/>
      <c r="N506" s="76"/>
    </row>
    <row r="507" spans="9:14" ht="15" hidden="1">
      <c r="I507" s="139"/>
      <c r="J507" s="114" t="s">
        <v>591</v>
      </c>
      <c r="K507" s="16"/>
      <c r="L507" s="16"/>
      <c r="M507" s="16"/>
      <c r="N507" s="76"/>
    </row>
    <row r="508" spans="9:14" ht="15" hidden="1">
      <c r="I508" s="139"/>
      <c r="J508" s="114" t="s">
        <v>592</v>
      </c>
      <c r="K508" s="16"/>
      <c r="L508" s="16"/>
      <c r="M508" s="16"/>
      <c r="N508" s="76"/>
    </row>
    <row r="509" spans="9:14" ht="15" hidden="1">
      <c r="I509" s="139"/>
      <c r="J509" s="114" t="s">
        <v>592</v>
      </c>
      <c r="K509" s="16"/>
      <c r="L509" s="16"/>
      <c r="M509" s="16"/>
      <c r="N509" s="76"/>
    </row>
    <row r="510" spans="9:14" ht="15" hidden="1">
      <c r="I510" s="139"/>
      <c r="J510" s="114" t="s">
        <v>593</v>
      </c>
      <c r="K510" s="16"/>
      <c r="L510" s="16"/>
      <c r="M510" s="16"/>
      <c r="N510" s="76"/>
    </row>
    <row r="511" spans="9:14" ht="15" hidden="1">
      <c r="I511" s="139"/>
      <c r="J511" s="114" t="s">
        <v>593</v>
      </c>
      <c r="K511" s="16"/>
      <c r="L511" s="16"/>
      <c r="M511" s="16"/>
      <c r="N511" s="76"/>
    </row>
    <row r="512" spans="9:14" ht="15" hidden="1">
      <c r="I512" s="139"/>
      <c r="J512" s="114" t="s">
        <v>594</v>
      </c>
      <c r="K512" s="16"/>
      <c r="L512" s="16"/>
      <c r="M512" s="16"/>
      <c r="N512" s="76"/>
    </row>
    <row r="513" spans="9:14" ht="15" hidden="1">
      <c r="I513" s="139"/>
      <c r="J513" s="114" t="s">
        <v>595</v>
      </c>
      <c r="K513" s="16"/>
      <c r="L513" s="16"/>
      <c r="M513" s="16"/>
      <c r="N513" s="76"/>
    </row>
    <row r="514" spans="9:14" ht="15" hidden="1">
      <c r="I514" s="139"/>
      <c r="J514" s="114" t="s">
        <v>595</v>
      </c>
      <c r="K514" s="16"/>
      <c r="L514" s="16"/>
      <c r="M514" s="16"/>
      <c r="N514" s="76"/>
    </row>
    <row r="515" spans="9:14" ht="15" hidden="1">
      <c r="I515" s="139"/>
      <c r="J515" s="114" t="s">
        <v>596</v>
      </c>
      <c r="K515" s="16"/>
      <c r="L515" s="16"/>
      <c r="M515" s="16"/>
      <c r="N515" s="76"/>
    </row>
    <row r="516" spans="9:14" ht="15" hidden="1">
      <c r="I516" s="139"/>
      <c r="J516" s="114" t="s">
        <v>596</v>
      </c>
      <c r="K516" s="16"/>
      <c r="L516" s="16"/>
      <c r="M516" s="16"/>
      <c r="N516" s="76"/>
    </row>
    <row r="517" spans="9:14" ht="15" hidden="1">
      <c r="I517" s="139"/>
      <c r="J517" s="114" t="s">
        <v>597</v>
      </c>
      <c r="K517" s="16"/>
      <c r="L517" s="16"/>
      <c r="M517" s="16"/>
      <c r="N517" s="76"/>
    </row>
    <row r="518" spans="9:14" ht="15" hidden="1">
      <c r="I518" s="139"/>
      <c r="J518" s="114" t="s">
        <v>597</v>
      </c>
      <c r="K518" s="16"/>
      <c r="L518" s="16"/>
      <c r="M518" s="16"/>
      <c r="N518" s="76"/>
    </row>
    <row r="519" spans="9:14" ht="15" hidden="1">
      <c r="I519" s="139"/>
      <c r="J519" s="114" t="s">
        <v>598</v>
      </c>
      <c r="K519" s="16"/>
      <c r="L519" s="16"/>
      <c r="M519" s="16"/>
      <c r="N519" s="76"/>
    </row>
    <row r="520" spans="9:14" ht="15" hidden="1">
      <c r="I520" s="139"/>
      <c r="J520" s="114" t="s">
        <v>598</v>
      </c>
      <c r="K520" s="16"/>
      <c r="L520" s="16"/>
      <c r="M520" s="16"/>
      <c r="N520" s="76"/>
    </row>
    <row r="521" spans="9:14" ht="15" hidden="1">
      <c r="I521" s="139"/>
      <c r="J521" s="114" t="s">
        <v>599</v>
      </c>
      <c r="K521" s="16"/>
      <c r="L521" s="16"/>
      <c r="M521" s="16"/>
      <c r="N521" s="76"/>
    </row>
    <row r="522" spans="9:14" ht="15" hidden="1">
      <c r="I522" s="139"/>
      <c r="J522" s="114" t="s">
        <v>599</v>
      </c>
      <c r="K522" s="16"/>
      <c r="L522" s="16"/>
      <c r="M522" s="16"/>
      <c r="N522" s="76"/>
    </row>
    <row r="523" spans="9:14" ht="15" hidden="1">
      <c r="I523" s="139"/>
      <c r="J523" s="114" t="s">
        <v>600</v>
      </c>
      <c r="K523" s="16"/>
      <c r="L523" s="16"/>
      <c r="M523" s="16"/>
      <c r="N523" s="76"/>
    </row>
    <row r="524" spans="9:14" ht="15" hidden="1">
      <c r="I524" s="139"/>
      <c r="J524" s="114" t="s">
        <v>600</v>
      </c>
      <c r="K524" s="16"/>
      <c r="L524" s="16"/>
      <c r="M524" s="16"/>
      <c r="N524" s="76"/>
    </row>
    <row r="525" spans="9:14" ht="15" hidden="1">
      <c r="I525" s="139"/>
      <c r="J525" s="114" t="s">
        <v>600</v>
      </c>
      <c r="K525" s="16"/>
      <c r="L525" s="16"/>
      <c r="M525" s="16"/>
      <c r="N525" s="76"/>
    </row>
    <row r="526" spans="9:14" ht="15" hidden="1">
      <c r="I526" s="139"/>
      <c r="J526" s="114" t="s">
        <v>601</v>
      </c>
      <c r="K526" s="16"/>
      <c r="L526" s="16"/>
      <c r="M526" s="16"/>
      <c r="N526" s="76"/>
    </row>
    <row r="527" spans="9:14" ht="15" hidden="1">
      <c r="I527" s="139"/>
      <c r="J527" s="114" t="s">
        <v>601</v>
      </c>
      <c r="K527" s="16"/>
      <c r="L527" s="16"/>
      <c r="M527" s="16"/>
      <c r="N527" s="76"/>
    </row>
    <row r="528" spans="9:14" ht="15" hidden="1">
      <c r="I528" s="139"/>
      <c r="J528" s="114" t="s">
        <v>601</v>
      </c>
      <c r="K528" s="16"/>
      <c r="L528" s="16"/>
      <c r="M528" s="16"/>
      <c r="N528" s="76"/>
    </row>
    <row r="529" spans="9:14" ht="15" hidden="1">
      <c r="I529" s="137" t="s">
        <v>602</v>
      </c>
      <c r="J529" s="114" t="s">
        <v>603</v>
      </c>
      <c r="K529" s="16"/>
      <c r="L529" s="16"/>
      <c r="M529" s="16"/>
      <c r="N529" s="76"/>
    </row>
    <row r="530" spans="9:14" ht="15" hidden="1">
      <c r="I530" s="137" t="s">
        <v>604</v>
      </c>
      <c r="J530" s="114" t="s">
        <v>605</v>
      </c>
      <c r="K530" s="16"/>
      <c r="L530" s="16"/>
      <c r="M530" s="16"/>
      <c r="N530" s="76"/>
    </row>
    <row r="531" spans="9:14" ht="15" hidden="1">
      <c r="I531" s="137" t="s">
        <v>606</v>
      </c>
      <c r="J531" s="114" t="s">
        <v>607</v>
      </c>
      <c r="K531" s="16"/>
      <c r="L531" s="16"/>
      <c r="M531" s="16"/>
      <c r="N531" s="76"/>
    </row>
    <row r="532" spans="9:14" ht="15" hidden="1">
      <c r="I532" s="137" t="s">
        <v>608</v>
      </c>
      <c r="J532" s="114" t="s">
        <v>609</v>
      </c>
      <c r="K532" s="16"/>
      <c r="L532" s="16"/>
      <c r="M532" s="16"/>
      <c r="N532" s="76"/>
    </row>
    <row r="533" spans="9:14" ht="15" hidden="1">
      <c r="I533" s="137" t="s">
        <v>610</v>
      </c>
      <c r="J533" s="114" t="s">
        <v>609</v>
      </c>
      <c r="K533" s="16"/>
      <c r="L533" s="16"/>
      <c r="M533" s="16"/>
      <c r="N533" s="76"/>
    </row>
    <row r="534" spans="9:14" ht="15" hidden="1">
      <c r="I534" s="137" t="s">
        <v>611</v>
      </c>
      <c r="J534" s="114" t="s">
        <v>612</v>
      </c>
      <c r="K534" s="16"/>
      <c r="L534" s="16"/>
      <c r="M534" s="16"/>
      <c r="N534" s="76"/>
    </row>
    <row r="535" spans="9:14" ht="15" hidden="1">
      <c r="I535" s="137" t="s">
        <v>613</v>
      </c>
      <c r="J535" s="114" t="s">
        <v>612</v>
      </c>
      <c r="K535" s="16"/>
      <c r="L535" s="16"/>
      <c r="M535" s="16"/>
      <c r="N535" s="76"/>
    </row>
    <row r="536" spans="9:14" ht="15" hidden="1">
      <c r="I536" s="137" t="s">
        <v>614</v>
      </c>
      <c r="J536" s="114" t="s">
        <v>615</v>
      </c>
      <c r="K536" s="16"/>
      <c r="L536" s="16"/>
      <c r="M536" s="16"/>
      <c r="N536" s="76"/>
    </row>
    <row r="537" spans="9:14" ht="15" hidden="1">
      <c r="I537" s="137" t="s">
        <v>616</v>
      </c>
      <c r="J537" s="114" t="s">
        <v>617</v>
      </c>
      <c r="K537" s="16"/>
      <c r="L537" s="16"/>
      <c r="M537" s="16"/>
      <c r="N537" s="76"/>
    </row>
    <row r="538" spans="9:14" ht="15" hidden="1">
      <c r="I538" s="137" t="s">
        <v>618</v>
      </c>
      <c r="J538" s="114" t="s">
        <v>617</v>
      </c>
      <c r="K538" s="16"/>
      <c r="L538" s="16"/>
      <c r="M538" s="16"/>
      <c r="N538" s="76"/>
    </row>
    <row r="539" spans="9:14" ht="15" hidden="1">
      <c r="I539" s="137" t="s">
        <v>619</v>
      </c>
      <c r="J539" s="114" t="s">
        <v>620</v>
      </c>
      <c r="K539" s="16"/>
      <c r="L539" s="16"/>
      <c r="M539" s="16"/>
      <c r="N539" s="76"/>
    </row>
    <row r="540" spans="9:14" ht="15" hidden="1">
      <c r="I540" s="137" t="s">
        <v>621</v>
      </c>
      <c r="J540" s="114" t="s">
        <v>620</v>
      </c>
      <c r="K540" s="16"/>
      <c r="L540" s="16"/>
      <c r="M540" s="16"/>
      <c r="N540" s="76"/>
    </row>
    <row r="541" spans="9:14" ht="15" hidden="1">
      <c r="I541" s="137" t="s">
        <v>622</v>
      </c>
      <c r="J541" s="114" t="s">
        <v>623</v>
      </c>
      <c r="K541" s="16"/>
      <c r="L541" s="16"/>
      <c r="M541" s="16"/>
      <c r="N541" s="76"/>
    </row>
    <row r="542" spans="9:14" ht="15" hidden="1">
      <c r="I542" s="137" t="s">
        <v>624</v>
      </c>
      <c r="J542" s="114" t="s">
        <v>625</v>
      </c>
      <c r="K542" s="16"/>
      <c r="L542" s="16"/>
      <c r="M542" s="16"/>
      <c r="N542" s="76"/>
    </row>
    <row r="543" spans="9:14" ht="15" hidden="1">
      <c r="I543" s="137" t="s">
        <v>626</v>
      </c>
      <c r="J543" s="114" t="s">
        <v>627</v>
      </c>
      <c r="K543" s="16"/>
      <c r="L543" s="16"/>
      <c r="M543" s="16"/>
      <c r="N543" s="76"/>
    </row>
    <row r="544" spans="9:14" ht="15" hidden="1">
      <c r="I544" s="137" t="s">
        <v>628</v>
      </c>
      <c r="J544" s="114" t="s">
        <v>627</v>
      </c>
      <c r="K544" s="16"/>
      <c r="L544" s="16"/>
      <c r="M544" s="16"/>
      <c r="N544" s="76"/>
    </row>
    <row r="545" spans="9:14" ht="30" hidden="1">
      <c r="I545" s="137" t="s">
        <v>629</v>
      </c>
      <c r="J545" s="114" t="s">
        <v>630</v>
      </c>
      <c r="K545" s="16"/>
      <c r="L545" s="16"/>
      <c r="M545" s="16"/>
      <c r="N545" s="76"/>
    </row>
    <row r="546" spans="9:14" ht="30" hidden="1">
      <c r="I546" s="137" t="s">
        <v>631</v>
      </c>
      <c r="J546" s="114" t="s">
        <v>630</v>
      </c>
      <c r="K546" s="16"/>
      <c r="L546" s="16"/>
      <c r="M546" s="16"/>
      <c r="N546" s="76"/>
    </row>
    <row r="547" spans="9:14" ht="30" hidden="1">
      <c r="I547" s="137" t="s">
        <v>632</v>
      </c>
      <c r="J547" s="114" t="s">
        <v>633</v>
      </c>
      <c r="K547" s="16"/>
      <c r="L547" s="16"/>
      <c r="M547" s="16"/>
      <c r="N547" s="76"/>
    </row>
    <row r="548" spans="9:14" ht="30" hidden="1">
      <c r="I548" s="137" t="s">
        <v>634</v>
      </c>
      <c r="J548" s="114" t="s">
        <v>635</v>
      </c>
      <c r="K548" s="16"/>
      <c r="L548" s="16"/>
      <c r="M548" s="16"/>
      <c r="N548" s="76"/>
    </row>
    <row r="549" spans="9:14" ht="30" hidden="1">
      <c r="I549" s="137" t="s">
        <v>636</v>
      </c>
      <c r="J549" s="114" t="s">
        <v>635</v>
      </c>
      <c r="K549" s="16"/>
      <c r="L549" s="16"/>
      <c r="M549" s="16"/>
      <c r="N549" s="76"/>
    </row>
    <row r="550" spans="9:14" ht="30" hidden="1">
      <c r="I550" s="137" t="s">
        <v>637</v>
      </c>
      <c r="J550" s="114" t="s">
        <v>638</v>
      </c>
      <c r="K550" s="16"/>
      <c r="L550" s="16"/>
      <c r="M550" s="16"/>
      <c r="N550" s="76"/>
    </row>
    <row r="551" spans="9:14" ht="30" hidden="1">
      <c r="I551" s="137" t="s">
        <v>639</v>
      </c>
      <c r="J551" s="114" t="s">
        <v>638</v>
      </c>
      <c r="K551" s="16"/>
      <c r="L551" s="16"/>
      <c r="M551" s="16"/>
      <c r="N551" s="76"/>
    </row>
    <row r="552" spans="9:14" ht="15" hidden="1">
      <c r="I552" s="137" t="s">
        <v>640</v>
      </c>
      <c r="J552" s="114" t="s">
        <v>641</v>
      </c>
      <c r="K552" s="16"/>
      <c r="L552" s="16"/>
      <c r="M552" s="16"/>
      <c r="N552" s="76"/>
    </row>
    <row r="553" spans="9:14" ht="15" hidden="1">
      <c r="I553" s="137" t="s">
        <v>642</v>
      </c>
      <c r="J553" s="114" t="s">
        <v>643</v>
      </c>
      <c r="K553" s="16"/>
      <c r="L553" s="16"/>
      <c r="M553" s="16"/>
      <c r="N553" s="76"/>
    </row>
    <row r="554" spans="9:14" ht="15" hidden="1">
      <c r="I554" s="137" t="s">
        <v>644</v>
      </c>
      <c r="J554" s="114" t="s">
        <v>643</v>
      </c>
      <c r="K554" s="16"/>
      <c r="L554" s="16"/>
      <c r="M554" s="16"/>
      <c r="N554" s="76"/>
    </row>
    <row r="555" spans="9:14" ht="15" hidden="1">
      <c r="I555" s="137" t="s">
        <v>645</v>
      </c>
      <c r="J555" s="114" t="s">
        <v>646</v>
      </c>
      <c r="K555" s="16"/>
      <c r="L555" s="16"/>
      <c r="M555" s="16"/>
      <c r="N555" s="76"/>
    </row>
    <row r="556" spans="9:14" ht="15" hidden="1">
      <c r="I556" s="137" t="s">
        <v>647</v>
      </c>
      <c r="J556" s="114" t="s">
        <v>646</v>
      </c>
      <c r="K556" s="16"/>
      <c r="L556" s="16"/>
      <c r="M556" s="16"/>
      <c r="N556" s="76"/>
    </row>
    <row r="557" spans="9:14" ht="15" hidden="1">
      <c r="I557" s="137" t="s">
        <v>648</v>
      </c>
      <c r="J557" s="114" t="s">
        <v>649</v>
      </c>
      <c r="K557" s="16"/>
      <c r="L557" s="16"/>
      <c r="M557" s="16"/>
      <c r="N557" s="76"/>
    </row>
    <row r="558" spans="9:14" ht="30" hidden="1">
      <c r="I558" s="137" t="s">
        <v>650</v>
      </c>
      <c r="J558" s="114" t="s">
        <v>651</v>
      </c>
      <c r="K558" s="16"/>
      <c r="L558" s="16"/>
      <c r="M558" s="16"/>
      <c r="N558" s="76"/>
    </row>
    <row r="559" spans="9:14" ht="30" hidden="1">
      <c r="I559" s="137" t="s">
        <v>652</v>
      </c>
      <c r="J559" s="114" t="s">
        <v>653</v>
      </c>
      <c r="K559" s="16"/>
      <c r="L559" s="16"/>
      <c r="M559" s="16"/>
      <c r="N559" s="76"/>
    </row>
    <row r="560" spans="9:14" ht="30" hidden="1">
      <c r="I560" s="137" t="s">
        <v>654</v>
      </c>
      <c r="J560" s="114" t="s">
        <v>653</v>
      </c>
      <c r="K560" s="16"/>
      <c r="L560" s="16"/>
      <c r="M560" s="16"/>
      <c r="N560" s="76"/>
    </row>
    <row r="561" spans="9:14" ht="30" hidden="1">
      <c r="I561" s="137" t="s">
        <v>655</v>
      </c>
      <c r="J561" s="114" t="s">
        <v>656</v>
      </c>
      <c r="K561" s="16"/>
      <c r="L561" s="16"/>
      <c r="M561" s="16"/>
      <c r="N561" s="76"/>
    </row>
    <row r="562" spans="9:14" ht="30" hidden="1">
      <c r="I562" s="137" t="s">
        <v>657</v>
      </c>
      <c r="J562" s="114" t="s">
        <v>656</v>
      </c>
      <c r="K562" s="16"/>
      <c r="L562" s="16"/>
      <c r="M562" s="16"/>
      <c r="N562" s="76"/>
    </row>
    <row r="563" spans="9:14" ht="15" hidden="1">
      <c r="I563" s="137" t="s">
        <v>658</v>
      </c>
      <c r="J563" s="114" t="s">
        <v>659</v>
      </c>
      <c r="K563" s="16"/>
      <c r="L563" s="16"/>
      <c r="M563" s="16"/>
      <c r="N563" s="76"/>
    </row>
    <row r="564" spans="9:14" ht="15" hidden="1">
      <c r="I564" s="137" t="s">
        <v>660</v>
      </c>
      <c r="J564" s="114" t="s">
        <v>661</v>
      </c>
      <c r="K564" s="16"/>
      <c r="L564" s="16"/>
      <c r="M564" s="16"/>
      <c r="N564" s="76"/>
    </row>
    <row r="565" spans="9:14" ht="15" hidden="1">
      <c r="I565" s="137" t="s">
        <v>662</v>
      </c>
      <c r="J565" s="114" t="s">
        <v>661</v>
      </c>
      <c r="K565" s="16"/>
      <c r="L565" s="16"/>
      <c r="M565" s="16"/>
      <c r="N565" s="76"/>
    </row>
    <row r="566" spans="9:14" ht="15" hidden="1">
      <c r="I566" s="137" t="s">
        <v>663</v>
      </c>
      <c r="J566" s="114" t="s">
        <v>664</v>
      </c>
      <c r="K566" s="16"/>
      <c r="L566" s="16"/>
      <c r="M566" s="16"/>
      <c r="N566" s="76"/>
    </row>
    <row r="567" spans="9:14" ht="15" hidden="1">
      <c r="I567" s="137" t="s">
        <v>665</v>
      </c>
      <c r="J567" s="114" t="s">
        <v>664</v>
      </c>
      <c r="K567" s="16"/>
      <c r="L567" s="16"/>
      <c r="M567" s="16"/>
      <c r="N567" s="76"/>
    </row>
    <row r="568" spans="9:14" ht="15" hidden="1">
      <c r="I568" s="137" t="s">
        <v>666</v>
      </c>
      <c r="J568" s="114" t="s">
        <v>667</v>
      </c>
      <c r="K568" s="16"/>
      <c r="L568" s="16"/>
      <c r="M568" s="16"/>
      <c r="N568" s="76"/>
    </row>
    <row r="569" spans="9:14" ht="30" hidden="1">
      <c r="I569" s="137" t="s">
        <v>668</v>
      </c>
      <c r="J569" s="114" t="s">
        <v>669</v>
      </c>
      <c r="K569" s="16"/>
      <c r="L569" s="16"/>
      <c r="M569" s="16"/>
      <c r="N569" s="76"/>
    </row>
    <row r="570" spans="9:14" ht="30" hidden="1">
      <c r="I570" s="137" t="s">
        <v>670</v>
      </c>
      <c r="J570" s="114" t="s">
        <v>671</v>
      </c>
      <c r="K570" s="16"/>
      <c r="L570" s="16"/>
      <c r="M570" s="16"/>
      <c r="N570" s="76"/>
    </row>
    <row r="571" spans="9:14" ht="30" hidden="1">
      <c r="I571" s="137" t="s">
        <v>672</v>
      </c>
      <c r="J571" s="114" t="s">
        <v>671</v>
      </c>
      <c r="K571" s="16"/>
      <c r="L571" s="16"/>
      <c r="M571" s="16"/>
      <c r="N571" s="76"/>
    </row>
    <row r="572" spans="9:14" ht="30" hidden="1">
      <c r="I572" s="137" t="s">
        <v>673</v>
      </c>
      <c r="J572" s="114" t="s">
        <v>674</v>
      </c>
      <c r="K572" s="16"/>
      <c r="L572" s="16"/>
      <c r="M572" s="16"/>
      <c r="N572" s="76"/>
    </row>
    <row r="573" spans="9:14" ht="30" hidden="1">
      <c r="I573" s="137" t="s">
        <v>675</v>
      </c>
      <c r="J573" s="114" t="s">
        <v>676</v>
      </c>
      <c r="K573" s="16"/>
      <c r="L573" s="16"/>
      <c r="M573" s="16"/>
      <c r="N573" s="76"/>
    </row>
    <row r="574" spans="9:14" ht="15" hidden="1">
      <c r="I574" s="137" t="s">
        <v>677</v>
      </c>
      <c r="J574" s="114" t="s">
        <v>678</v>
      </c>
      <c r="K574" s="16"/>
      <c r="L574" s="16"/>
      <c r="M574" s="16"/>
      <c r="N574" s="76"/>
    </row>
    <row r="575" spans="9:14" ht="30" hidden="1">
      <c r="I575" s="137" t="s">
        <v>679</v>
      </c>
      <c r="J575" s="114" t="s">
        <v>680</v>
      </c>
      <c r="K575" s="16"/>
      <c r="L575" s="16"/>
      <c r="M575" s="16"/>
      <c r="N575" s="76"/>
    </row>
    <row r="576" spans="9:14" ht="30" hidden="1">
      <c r="I576" s="137" t="s">
        <v>681</v>
      </c>
      <c r="J576" s="114" t="s">
        <v>680</v>
      </c>
      <c r="K576" s="16"/>
      <c r="L576" s="16"/>
      <c r="M576" s="16"/>
      <c r="N576" s="76"/>
    </row>
    <row r="577" spans="9:14" ht="30" hidden="1">
      <c r="I577" s="137" t="s">
        <v>682</v>
      </c>
      <c r="J577" s="114" t="s">
        <v>683</v>
      </c>
      <c r="K577" s="16"/>
      <c r="L577" s="16"/>
      <c r="M577" s="16"/>
      <c r="N577" s="76"/>
    </row>
    <row r="578" spans="9:14" ht="30" hidden="1">
      <c r="I578" s="137" t="s">
        <v>684</v>
      </c>
      <c r="J578" s="114" t="s">
        <v>683</v>
      </c>
      <c r="K578" s="16"/>
      <c r="L578" s="16"/>
      <c r="M578" s="16"/>
      <c r="N578" s="76"/>
    </row>
    <row r="579" spans="9:14" ht="15" hidden="1">
      <c r="I579" s="137" t="s">
        <v>685</v>
      </c>
      <c r="J579" s="114" t="s">
        <v>686</v>
      </c>
      <c r="K579" s="16"/>
      <c r="L579" s="16"/>
      <c r="M579" s="16"/>
      <c r="N579" s="76"/>
    </row>
    <row r="580" spans="9:14" ht="30" hidden="1">
      <c r="I580" s="137" t="s">
        <v>687</v>
      </c>
      <c r="J580" s="114" t="s">
        <v>688</v>
      </c>
      <c r="K580" s="16"/>
      <c r="L580" s="16"/>
      <c r="M580" s="16"/>
      <c r="N580" s="76"/>
    </row>
    <row r="581" spans="9:14" ht="30" hidden="1">
      <c r="I581" s="137" t="s">
        <v>689</v>
      </c>
      <c r="J581" s="114" t="s">
        <v>688</v>
      </c>
      <c r="K581" s="16"/>
      <c r="L581" s="16"/>
      <c r="M581" s="16"/>
      <c r="N581" s="76"/>
    </row>
    <row r="582" spans="9:14" ht="30" hidden="1">
      <c r="I582" s="137" t="s">
        <v>690</v>
      </c>
      <c r="J582" s="114" t="s">
        <v>691</v>
      </c>
      <c r="K582" s="16"/>
      <c r="L582" s="16"/>
      <c r="M582" s="16"/>
      <c r="N582" s="76"/>
    </row>
    <row r="583" spans="9:14" ht="30" hidden="1">
      <c r="I583" s="137" t="s">
        <v>692</v>
      </c>
      <c r="J583" s="114" t="s">
        <v>691</v>
      </c>
      <c r="K583" s="16"/>
      <c r="L583" s="16"/>
      <c r="M583" s="16"/>
      <c r="N583" s="76"/>
    </row>
    <row r="584" spans="9:14" ht="15" hidden="1">
      <c r="I584" s="137" t="s">
        <v>693</v>
      </c>
      <c r="J584" s="114" t="s">
        <v>694</v>
      </c>
      <c r="K584" s="16"/>
      <c r="L584" s="16"/>
      <c r="M584" s="16"/>
      <c r="N584" s="76"/>
    </row>
    <row r="585" spans="9:14" ht="15" hidden="1">
      <c r="I585" s="137" t="s">
        <v>695</v>
      </c>
      <c r="J585" s="114" t="s">
        <v>696</v>
      </c>
      <c r="K585" s="16"/>
      <c r="L585" s="16"/>
      <c r="M585" s="16"/>
      <c r="N585" s="76"/>
    </row>
    <row r="586" spans="9:14" ht="15" hidden="1">
      <c r="I586" s="137" t="s">
        <v>697</v>
      </c>
      <c r="J586" s="114" t="s">
        <v>698</v>
      </c>
      <c r="K586" s="16"/>
      <c r="L586" s="16"/>
      <c r="M586" s="16"/>
      <c r="N586" s="76"/>
    </row>
    <row r="587" spans="9:14" ht="15" hidden="1">
      <c r="I587" s="137" t="s">
        <v>699</v>
      </c>
      <c r="J587" s="114" t="s">
        <v>700</v>
      </c>
      <c r="K587" s="16"/>
      <c r="L587" s="16"/>
      <c r="M587" s="16"/>
      <c r="N587" s="76"/>
    </row>
    <row r="588" spans="9:14" ht="15" hidden="1">
      <c r="I588" s="137" t="s">
        <v>701</v>
      </c>
      <c r="J588" s="114" t="s">
        <v>700</v>
      </c>
      <c r="K588" s="16"/>
      <c r="L588" s="16"/>
      <c r="M588" s="16"/>
      <c r="N588" s="76"/>
    </row>
    <row r="589" spans="9:14" ht="15" hidden="1">
      <c r="I589" s="137" t="s">
        <v>702</v>
      </c>
      <c r="J589" s="114" t="s">
        <v>703</v>
      </c>
      <c r="K589" s="16"/>
      <c r="L589" s="16"/>
      <c r="M589" s="16"/>
      <c r="N589" s="76"/>
    </row>
    <row r="590" spans="9:14" ht="15" hidden="1">
      <c r="I590" s="137" t="s">
        <v>704</v>
      </c>
      <c r="J590" s="114" t="s">
        <v>703</v>
      </c>
      <c r="K590" s="16"/>
      <c r="L590" s="16"/>
      <c r="M590" s="16"/>
      <c r="N590" s="76"/>
    </row>
    <row r="591" spans="9:14" ht="15" hidden="1">
      <c r="I591" s="137" t="s">
        <v>705</v>
      </c>
      <c r="J591" s="114" t="s">
        <v>706</v>
      </c>
      <c r="K591" s="16"/>
      <c r="L591" s="16"/>
      <c r="M591" s="16"/>
      <c r="N591" s="76"/>
    </row>
    <row r="592" spans="9:14" ht="15" hidden="1">
      <c r="I592" s="137" t="s">
        <v>707</v>
      </c>
      <c r="J592" s="114" t="s">
        <v>708</v>
      </c>
      <c r="K592" s="16"/>
      <c r="L592" s="16"/>
      <c r="M592" s="16"/>
      <c r="N592" s="76"/>
    </row>
    <row r="593" spans="9:14" ht="15" hidden="1">
      <c r="I593" s="137" t="s">
        <v>709</v>
      </c>
      <c r="J593" s="114" t="s">
        <v>710</v>
      </c>
      <c r="K593" s="16"/>
      <c r="L593" s="16"/>
      <c r="M593" s="16"/>
      <c r="N593" s="76"/>
    </row>
    <row r="594" spans="9:14" ht="15" hidden="1">
      <c r="I594" s="137" t="s">
        <v>711</v>
      </c>
      <c r="J594" s="114" t="s">
        <v>710</v>
      </c>
      <c r="K594" s="16"/>
      <c r="L594" s="16"/>
      <c r="M594" s="16"/>
      <c r="N594" s="76"/>
    </row>
    <row r="595" spans="9:14" ht="15" hidden="1">
      <c r="I595" s="137" t="s">
        <v>712</v>
      </c>
      <c r="J595" s="114" t="s">
        <v>713</v>
      </c>
      <c r="K595" s="16"/>
      <c r="L595" s="16"/>
      <c r="M595" s="16"/>
      <c r="N595" s="76"/>
    </row>
    <row r="596" spans="9:14" ht="15" hidden="1">
      <c r="I596" s="137" t="s">
        <v>714</v>
      </c>
      <c r="J596" s="114" t="s">
        <v>713</v>
      </c>
      <c r="K596" s="16"/>
      <c r="L596" s="16"/>
      <c r="M596" s="16"/>
      <c r="N596" s="76"/>
    </row>
    <row r="597" spans="9:14" ht="30" hidden="1">
      <c r="I597" s="137" t="s">
        <v>715</v>
      </c>
      <c r="J597" s="114" t="s">
        <v>716</v>
      </c>
      <c r="K597" s="16"/>
      <c r="L597" s="16"/>
      <c r="M597" s="16"/>
      <c r="N597" s="76"/>
    </row>
    <row r="598" spans="9:14" ht="30" hidden="1">
      <c r="I598" s="137" t="s">
        <v>717</v>
      </c>
      <c r="J598" s="114" t="s">
        <v>716</v>
      </c>
      <c r="K598" s="16"/>
      <c r="L598" s="16"/>
      <c r="M598" s="16"/>
      <c r="N598" s="76"/>
    </row>
    <row r="599" spans="9:14" ht="30" hidden="1">
      <c r="I599" s="137" t="s">
        <v>718</v>
      </c>
      <c r="J599" s="114" t="s">
        <v>719</v>
      </c>
      <c r="K599" s="16"/>
      <c r="L599" s="16"/>
      <c r="M599" s="16"/>
      <c r="N599" s="76"/>
    </row>
    <row r="600" spans="9:14" ht="30" hidden="1">
      <c r="I600" s="137" t="s">
        <v>720</v>
      </c>
      <c r="J600" s="114" t="s">
        <v>719</v>
      </c>
      <c r="K600" s="16"/>
      <c r="L600" s="16"/>
      <c r="M600" s="16"/>
      <c r="N600" s="76"/>
    </row>
    <row r="601" spans="9:14" ht="30" hidden="1">
      <c r="I601" s="137" t="s">
        <v>721</v>
      </c>
      <c r="J601" s="114" t="s">
        <v>722</v>
      </c>
      <c r="K601" s="16"/>
      <c r="L601" s="16"/>
      <c r="M601" s="16"/>
      <c r="N601" s="76"/>
    </row>
    <row r="602" spans="9:14" ht="30" hidden="1">
      <c r="I602" s="137" t="s">
        <v>723</v>
      </c>
      <c r="J602" s="114" t="s">
        <v>722</v>
      </c>
      <c r="K602" s="16"/>
      <c r="L602" s="16"/>
      <c r="M602" s="16"/>
      <c r="N602" s="76"/>
    </row>
    <row r="603" spans="9:14" ht="15" hidden="1">
      <c r="I603" s="137" t="s">
        <v>724</v>
      </c>
      <c r="J603" s="114" t="s">
        <v>725</v>
      </c>
      <c r="K603" s="16"/>
      <c r="L603" s="16"/>
      <c r="M603" s="16"/>
      <c r="N603" s="76"/>
    </row>
    <row r="604" spans="9:14" ht="15" hidden="1">
      <c r="I604" s="137" t="s">
        <v>726</v>
      </c>
      <c r="J604" s="114" t="s">
        <v>725</v>
      </c>
      <c r="K604" s="16"/>
      <c r="L604" s="16"/>
      <c r="M604" s="16"/>
      <c r="N604" s="76"/>
    </row>
    <row r="605" spans="9:14" ht="15" hidden="1">
      <c r="I605" s="137" t="s">
        <v>727</v>
      </c>
      <c r="J605" s="114" t="s">
        <v>728</v>
      </c>
      <c r="K605" s="16"/>
      <c r="L605" s="16"/>
      <c r="M605" s="16"/>
      <c r="N605" s="76"/>
    </row>
    <row r="606" spans="9:14" ht="15" hidden="1">
      <c r="I606" s="137" t="s">
        <v>729</v>
      </c>
      <c r="J606" s="114" t="s">
        <v>728</v>
      </c>
      <c r="K606" s="16"/>
      <c r="L606" s="16"/>
      <c r="M606" s="16"/>
      <c r="N606" s="76"/>
    </row>
    <row r="607" spans="9:14" ht="15" hidden="1">
      <c r="I607" s="137" t="s">
        <v>730</v>
      </c>
      <c r="J607" s="114" t="s">
        <v>731</v>
      </c>
      <c r="K607" s="16"/>
      <c r="L607" s="16"/>
      <c r="M607" s="16"/>
      <c r="N607" s="76"/>
    </row>
    <row r="608" spans="9:14" ht="15" hidden="1">
      <c r="I608" s="137" t="s">
        <v>732</v>
      </c>
      <c r="J608" s="114" t="s">
        <v>731</v>
      </c>
      <c r="K608" s="16"/>
      <c r="L608" s="16"/>
      <c r="M608" s="16"/>
      <c r="N608" s="76"/>
    </row>
    <row r="609" spans="9:14" ht="15" hidden="1">
      <c r="I609" s="137" t="s">
        <v>733</v>
      </c>
      <c r="J609" s="114" t="s">
        <v>734</v>
      </c>
      <c r="K609" s="16"/>
      <c r="L609" s="16"/>
      <c r="M609" s="16"/>
      <c r="N609" s="76"/>
    </row>
    <row r="610" spans="9:14" ht="15" hidden="1">
      <c r="I610" s="137" t="s">
        <v>735</v>
      </c>
      <c r="J610" s="114" t="s">
        <v>734</v>
      </c>
      <c r="K610" s="16"/>
      <c r="L610" s="16"/>
      <c r="M610" s="16"/>
      <c r="N610" s="76"/>
    </row>
    <row r="611" spans="9:14" ht="30" hidden="1">
      <c r="I611" s="137" t="s">
        <v>736</v>
      </c>
      <c r="J611" s="114" t="s">
        <v>737</v>
      </c>
      <c r="K611" s="16"/>
      <c r="L611" s="16"/>
      <c r="M611" s="16"/>
      <c r="N611" s="76"/>
    </row>
    <row r="612" spans="9:14" ht="30" hidden="1">
      <c r="I612" s="137" t="s">
        <v>738</v>
      </c>
      <c r="J612" s="114" t="s">
        <v>737</v>
      </c>
      <c r="K612" s="16"/>
      <c r="L612" s="16"/>
      <c r="M612" s="16"/>
      <c r="N612" s="76"/>
    </row>
    <row r="613" spans="9:14" ht="30" hidden="1">
      <c r="I613" s="137" t="s">
        <v>739</v>
      </c>
      <c r="J613" s="114" t="s">
        <v>740</v>
      </c>
      <c r="K613" s="16"/>
      <c r="L613" s="16"/>
      <c r="M613" s="16"/>
      <c r="N613" s="76"/>
    </row>
    <row r="614" spans="9:14" ht="30" hidden="1">
      <c r="I614" s="137" t="s">
        <v>741</v>
      </c>
      <c r="J614" s="114" t="s">
        <v>740</v>
      </c>
      <c r="K614" s="16"/>
      <c r="L614" s="16"/>
      <c r="M614" s="16"/>
      <c r="N614" s="76"/>
    </row>
    <row r="615" spans="9:14" ht="15" hidden="1">
      <c r="I615" s="103" t="s">
        <v>742</v>
      </c>
      <c r="J615" s="114" t="s">
        <v>321</v>
      </c>
      <c r="K615" s="18"/>
      <c r="L615" s="18"/>
      <c r="M615" s="18"/>
      <c r="N615" s="75"/>
    </row>
    <row r="616" spans="9:14" ht="15" hidden="1">
      <c r="I616" s="104" t="s">
        <v>743</v>
      </c>
      <c r="J616" s="116" t="s">
        <v>323</v>
      </c>
      <c r="K616" s="17"/>
      <c r="L616" s="17"/>
      <c r="M616" s="17"/>
      <c r="N616" s="77"/>
    </row>
    <row r="617" spans="9:14" ht="15" hidden="1">
      <c r="I617" s="103" t="s">
        <v>744</v>
      </c>
      <c r="J617" s="114" t="s">
        <v>325</v>
      </c>
      <c r="K617" s="16"/>
      <c r="L617" s="16"/>
      <c r="M617" s="16"/>
      <c r="N617" s="76"/>
    </row>
    <row r="618" spans="9:14" ht="30" hidden="1">
      <c r="I618" s="103" t="s">
        <v>745</v>
      </c>
      <c r="J618" s="114" t="s">
        <v>746</v>
      </c>
      <c r="K618" s="16"/>
      <c r="L618" s="16"/>
      <c r="M618" s="16"/>
      <c r="N618" s="76"/>
    </row>
    <row r="619" spans="9:14" ht="30" hidden="1">
      <c r="I619" s="103" t="s">
        <v>747</v>
      </c>
      <c r="J619" s="114" t="s">
        <v>746</v>
      </c>
      <c r="K619" s="16"/>
      <c r="L619" s="16"/>
      <c r="M619" s="16"/>
      <c r="N619" s="76"/>
    </row>
    <row r="620" spans="9:14" ht="30" hidden="1">
      <c r="I620" s="103" t="s">
        <v>748</v>
      </c>
      <c r="J620" s="114" t="s">
        <v>749</v>
      </c>
      <c r="K620" s="16"/>
      <c r="L620" s="16"/>
      <c r="M620" s="16"/>
      <c r="N620" s="76"/>
    </row>
    <row r="621" spans="9:14" ht="30" hidden="1">
      <c r="I621" s="103" t="s">
        <v>750</v>
      </c>
      <c r="J621" s="114" t="s">
        <v>749</v>
      </c>
      <c r="K621" s="16"/>
      <c r="L621" s="16"/>
      <c r="M621" s="16"/>
      <c r="N621" s="76"/>
    </row>
    <row r="622" spans="9:14" ht="15" hidden="1">
      <c r="I622" s="103" t="s">
        <v>751</v>
      </c>
      <c r="J622" s="114" t="s">
        <v>333</v>
      </c>
      <c r="K622" s="16"/>
      <c r="L622" s="16"/>
      <c r="M622" s="16"/>
      <c r="N622" s="76"/>
    </row>
    <row r="623" spans="9:14" ht="15" hidden="1">
      <c r="I623" s="103" t="s">
        <v>752</v>
      </c>
      <c r="J623" s="114" t="s">
        <v>753</v>
      </c>
      <c r="K623" s="16"/>
      <c r="L623" s="16"/>
      <c r="M623" s="16"/>
      <c r="N623" s="76"/>
    </row>
    <row r="624" spans="9:14" ht="15" hidden="1">
      <c r="I624" s="103" t="s">
        <v>754</v>
      </c>
      <c r="J624" s="114" t="s">
        <v>753</v>
      </c>
      <c r="K624" s="16"/>
      <c r="L624" s="16"/>
      <c r="M624" s="16"/>
      <c r="N624" s="76"/>
    </row>
    <row r="625" spans="9:14" ht="30" hidden="1">
      <c r="I625" s="103" t="s">
        <v>755</v>
      </c>
      <c r="J625" s="114" t="s">
        <v>756</v>
      </c>
      <c r="K625" s="16"/>
      <c r="L625" s="16"/>
      <c r="M625" s="16"/>
      <c r="N625" s="76"/>
    </row>
    <row r="626" spans="9:14" ht="30" hidden="1">
      <c r="I626" s="103" t="s">
        <v>757</v>
      </c>
      <c r="J626" s="114" t="s">
        <v>756</v>
      </c>
      <c r="K626" s="16"/>
      <c r="L626" s="16"/>
      <c r="M626" s="16"/>
      <c r="N626" s="76"/>
    </row>
    <row r="627" spans="9:14" ht="30" hidden="1">
      <c r="I627" s="103" t="s">
        <v>758</v>
      </c>
      <c r="J627" s="114" t="s">
        <v>341</v>
      </c>
      <c r="K627" s="16"/>
      <c r="L627" s="16"/>
      <c r="M627" s="16"/>
      <c r="N627" s="76"/>
    </row>
    <row r="628" spans="9:14" ht="30" hidden="1">
      <c r="I628" s="103" t="s">
        <v>759</v>
      </c>
      <c r="J628" s="114" t="s">
        <v>343</v>
      </c>
      <c r="K628" s="16"/>
      <c r="L628" s="16"/>
      <c r="M628" s="16"/>
      <c r="N628" s="76"/>
    </row>
    <row r="629" spans="9:14" ht="30" hidden="1">
      <c r="I629" s="103" t="s">
        <v>760</v>
      </c>
      <c r="J629" s="114" t="s">
        <v>761</v>
      </c>
      <c r="K629" s="16"/>
      <c r="L629" s="16"/>
      <c r="M629" s="16"/>
      <c r="N629" s="76"/>
    </row>
    <row r="630" spans="9:14" ht="30" hidden="1">
      <c r="I630" s="103" t="s">
        <v>762</v>
      </c>
      <c r="J630" s="114" t="s">
        <v>761</v>
      </c>
      <c r="K630" s="16"/>
      <c r="L630" s="16"/>
      <c r="M630" s="16"/>
      <c r="N630" s="76"/>
    </row>
    <row r="631" spans="9:14" ht="30" hidden="1">
      <c r="I631" s="103" t="s">
        <v>763</v>
      </c>
      <c r="J631" s="114" t="s">
        <v>764</v>
      </c>
      <c r="K631" s="16"/>
      <c r="L631" s="16"/>
      <c r="M631" s="16"/>
      <c r="N631" s="76"/>
    </row>
    <row r="632" spans="9:14" ht="30" hidden="1">
      <c r="I632" s="103" t="s">
        <v>765</v>
      </c>
      <c r="J632" s="114" t="s">
        <v>764</v>
      </c>
      <c r="K632" s="16"/>
      <c r="L632" s="16"/>
      <c r="M632" s="16"/>
      <c r="N632" s="76"/>
    </row>
    <row r="633" spans="9:14" ht="15" hidden="1">
      <c r="I633" s="103" t="s">
        <v>766</v>
      </c>
      <c r="J633" s="114" t="s">
        <v>351</v>
      </c>
      <c r="K633" s="16"/>
      <c r="L633" s="16"/>
      <c r="M633" s="16"/>
      <c r="N633" s="76"/>
    </row>
    <row r="634" spans="9:14" ht="15" hidden="1">
      <c r="I634" s="137" t="s">
        <v>767</v>
      </c>
      <c r="J634" s="114" t="s">
        <v>661</v>
      </c>
      <c r="K634" s="16"/>
      <c r="L634" s="16"/>
      <c r="M634" s="16"/>
      <c r="N634" s="76"/>
    </row>
    <row r="635" spans="9:14" ht="15" hidden="1">
      <c r="I635" s="137" t="s">
        <v>768</v>
      </c>
      <c r="J635" s="114" t="s">
        <v>661</v>
      </c>
      <c r="K635" s="16"/>
      <c r="L635" s="16"/>
      <c r="M635" s="16"/>
      <c r="N635" s="76"/>
    </row>
    <row r="636" spans="9:14" ht="15" hidden="1">
      <c r="I636" s="137" t="s">
        <v>769</v>
      </c>
      <c r="J636" s="114" t="s">
        <v>664</v>
      </c>
      <c r="K636" s="16"/>
      <c r="L636" s="16"/>
      <c r="M636" s="16"/>
      <c r="N636" s="76"/>
    </row>
    <row r="637" spans="9:14" ht="15" hidden="1">
      <c r="I637" s="137" t="s">
        <v>770</v>
      </c>
      <c r="J637" s="114" t="s">
        <v>771</v>
      </c>
      <c r="K637" s="16"/>
      <c r="L637" s="16"/>
      <c r="M637" s="16"/>
      <c r="N637" s="76"/>
    </row>
    <row r="638" spans="9:14" ht="30" hidden="1">
      <c r="I638" s="137" t="s">
        <v>772</v>
      </c>
      <c r="J638" s="114" t="s">
        <v>359</v>
      </c>
      <c r="K638" s="16"/>
      <c r="L638" s="16"/>
      <c r="M638" s="16"/>
      <c r="N638" s="76"/>
    </row>
    <row r="639" spans="9:14" ht="30" hidden="1">
      <c r="I639" s="137" t="s">
        <v>773</v>
      </c>
      <c r="J639" s="114" t="s">
        <v>361</v>
      </c>
      <c r="K639" s="16"/>
      <c r="L639" s="16"/>
      <c r="M639" s="16"/>
      <c r="N639" s="76"/>
    </row>
    <row r="640" spans="9:14" ht="30" hidden="1">
      <c r="I640" s="137" t="s">
        <v>774</v>
      </c>
      <c r="J640" s="114" t="s">
        <v>775</v>
      </c>
      <c r="K640" s="16"/>
      <c r="L640" s="16"/>
      <c r="M640" s="16"/>
      <c r="N640" s="76"/>
    </row>
    <row r="641" spans="9:14" ht="30" hidden="1">
      <c r="I641" s="137" t="s">
        <v>776</v>
      </c>
      <c r="J641" s="114" t="s">
        <v>775</v>
      </c>
      <c r="K641" s="16"/>
      <c r="L641" s="16"/>
      <c r="M641" s="16"/>
      <c r="N641" s="76"/>
    </row>
    <row r="642" spans="9:14" ht="30" hidden="1">
      <c r="I642" s="137" t="s">
        <v>777</v>
      </c>
      <c r="J642" s="114" t="s">
        <v>778</v>
      </c>
      <c r="K642" s="16"/>
      <c r="L642" s="16"/>
      <c r="M642" s="16"/>
      <c r="N642" s="76"/>
    </row>
    <row r="643" spans="9:14" ht="30" hidden="1">
      <c r="I643" s="137" t="s">
        <v>779</v>
      </c>
      <c r="J643" s="114" t="s">
        <v>778</v>
      </c>
      <c r="K643" s="16"/>
      <c r="L643" s="16"/>
      <c r="M643" s="16"/>
      <c r="N643" s="76"/>
    </row>
    <row r="644" spans="9:14" ht="30" hidden="1">
      <c r="I644" s="137" t="s">
        <v>780</v>
      </c>
      <c r="J644" s="114" t="s">
        <v>369</v>
      </c>
      <c r="K644" s="16"/>
      <c r="L644" s="16"/>
      <c r="M644" s="16"/>
      <c r="N644" s="76"/>
    </row>
    <row r="645" spans="9:14" ht="30" hidden="1">
      <c r="I645" s="137" t="s">
        <v>781</v>
      </c>
      <c r="J645" s="114" t="s">
        <v>782</v>
      </c>
      <c r="K645" s="16"/>
      <c r="L645" s="16"/>
      <c r="M645" s="16"/>
      <c r="N645" s="76"/>
    </row>
    <row r="646" spans="9:14" ht="30" hidden="1">
      <c r="I646" s="137" t="s">
        <v>783</v>
      </c>
      <c r="J646" s="114" t="s">
        <v>782</v>
      </c>
      <c r="K646" s="16"/>
      <c r="L646" s="16"/>
      <c r="M646" s="16"/>
      <c r="N646" s="76"/>
    </row>
    <row r="647" spans="9:14" ht="30" hidden="1">
      <c r="I647" s="137" t="s">
        <v>784</v>
      </c>
      <c r="J647" s="114" t="s">
        <v>785</v>
      </c>
      <c r="K647" s="16"/>
      <c r="L647" s="16"/>
      <c r="M647" s="16"/>
      <c r="N647" s="76"/>
    </row>
    <row r="648" spans="9:14" ht="30" hidden="1">
      <c r="I648" s="137" t="s">
        <v>786</v>
      </c>
      <c r="J648" s="114" t="s">
        <v>785</v>
      </c>
      <c r="K648" s="16"/>
      <c r="L648" s="16"/>
      <c r="M648" s="16"/>
      <c r="N648" s="76"/>
    </row>
    <row r="649" spans="9:14" ht="30" hidden="1">
      <c r="I649" s="137" t="s">
        <v>787</v>
      </c>
      <c r="J649" s="114" t="s">
        <v>377</v>
      </c>
      <c r="K649" s="16"/>
      <c r="L649" s="16"/>
      <c r="M649" s="16"/>
      <c r="N649" s="76"/>
    </row>
    <row r="650" spans="9:14" ht="30" hidden="1">
      <c r="I650" s="137" t="s">
        <v>788</v>
      </c>
      <c r="J650" s="114" t="s">
        <v>789</v>
      </c>
      <c r="K650" s="16"/>
      <c r="L650" s="16"/>
      <c r="M650" s="16"/>
      <c r="N650" s="76"/>
    </row>
    <row r="651" spans="9:14" ht="30" hidden="1">
      <c r="I651" s="137" t="s">
        <v>790</v>
      </c>
      <c r="J651" s="114" t="s">
        <v>789</v>
      </c>
      <c r="K651" s="16"/>
      <c r="L651" s="16"/>
      <c r="M651" s="16"/>
      <c r="N651" s="76"/>
    </row>
    <row r="652" spans="9:14" ht="30" hidden="1">
      <c r="I652" s="137" t="s">
        <v>791</v>
      </c>
      <c r="J652" s="114" t="s">
        <v>792</v>
      </c>
      <c r="K652" s="16"/>
      <c r="L652" s="16"/>
      <c r="M652" s="16"/>
      <c r="N652" s="76"/>
    </row>
    <row r="653" spans="9:14" ht="30" hidden="1">
      <c r="I653" s="137" t="s">
        <v>793</v>
      </c>
      <c r="J653" s="114" t="s">
        <v>792</v>
      </c>
      <c r="K653" s="16"/>
      <c r="L653" s="16"/>
      <c r="M653" s="16"/>
      <c r="N653" s="76"/>
    </row>
    <row r="654" spans="9:14" ht="15" hidden="1">
      <c r="I654" s="137" t="s">
        <v>794</v>
      </c>
      <c r="J654" s="114" t="s">
        <v>795</v>
      </c>
      <c r="K654" s="16"/>
      <c r="L654" s="16"/>
      <c r="M654" s="16"/>
      <c r="N654" s="76"/>
    </row>
    <row r="655" spans="9:14" ht="15" hidden="1">
      <c r="I655" s="137" t="s">
        <v>796</v>
      </c>
      <c r="J655" s="114" t="s">
        <v>797</v>
      </c>
      <c r="K655" s="16"/>
      <c r="L655" s="16"/>
      <c r="M655" s="16"/>
      <c r="N655" s="76"/>
    </row>
    <row r="656" spans="9:14" ht="15" hidden="1">
      <c r="I656" s="137" t="s">
        <v>798</v>
      </c>
      <c r="J656" s="114" t="s">
        <v>387</v>
      </c>
      <c r="K656" s="16"/>
      <c r="L656" s="16"/>
      <c r="M656" s="16"/>
      <c r="N656" s="76"/>
    </row>
    <row r="657" spans="9:14" ht="15" hidden="1">
      <c r="I657" s="137" t="s">
        <v>799</v>
      </c>
      <c r="J657" s="114" t="s">
        <v>800</v>
      </c>
      <c r="K657" s="16"/>
      <c r="L657" s="16"/>
      <c r="M657" s="16"/>
      <c r="N657" s="76"/>
    </row>
    <row r="658" spans="9:14" ht="15" hidden="1">
      <c r="I658" s="137" t="s">
        <v>801</v>
      </c>
      <c r="J658" s="114" t="s">
        <v>800</v>
      </c>
      <c r="K658" s="16"/>
      <c r="L658" s="16"/>
      <c r="M658" s="16"/>
      <c r="N658" s="76"/>
    </row>
    <row r="659" spans="9:14" ht="15" hidden="1">
      <c r="I659" s="137" t="s">
        <v>802</v>
      </c>
      <c r="J659" s="114" t="s">
        <v>803</v>
      </c>
      <c r="K659" s="16"/>
      <c r="L659" s="16"/>
      <c r="M659" s="16"/>
      <c r="N659" s="76"/>
    </row>
    <row r="660" spans="9:14" ht="15" hidden="1">
      <c r="I660" s="137" t="s">
        <v>804</v>
      </c>
      <c r="J660" s="114" t="s">
        <v>803</v>
      </c>
      <c r="K660" s="16"/>
      <c r="L660" s="16"/>
      <c r="M660" s="16"/>
      <c r="N660" s="76"/>
    </row>
    <row r="661" spans="9:14" ht="15" hidden="1">
      <c r="I661" s="137" t="s">
        <v>805</v>
      </c>
      <c r="J661" s="114" t="s">
        <v>396</v>
      </c>
      <c r="K661" s="16"/>
      <c r="L661" s="16"/>
      <c r="M661" s="16"/>
      <c r="N661" s="76"/>
    </row>
    <row r="662" spans="9:14" ht="15" hidden="1">
      <c r="I662" s="137" t="s">
        <v>806</v>
      </c>
      <c r="J662" s="114" t="s">
        <v>396</v>
      </c>
      <c r="K662" s="16"/>
      <c r="L662" s="16"/>
      <c r="M662" s="16"/>
      <c r="N662" s="76"/>
    </row>
    <row r="663" spans="9:14" ht="15" hidden="1">
      <c r="I663" s="137" t="s">
        <v>807</v>
      </c>
      <c r="J663" s="114" t="s">
        <v>808</v>
      </c>
      <c r="K663" s="16"/>
      <c r="L663" s="16"/>
      <c r="M663" s="16"/>
      <c r="N663" s="76"/>
    </row>
    <row r="664" spans="9:14" ht="15" hidden="1">
      <c r="I664" s="137" t="s">
        <v>809</v>
      </c>
      <c r="J664" s="114" t="s">
        <v>808</v>
      </c>
      <c r="K664" s="16"/>
      <c r="L664" s="16"/>
      <c r="M664" s="16"/>
      <c r="N664" s="76"/>
    </row>
    <row r="665" spans="9:14" ht="15" hidden="1">
      <c r="I665" s="137" t="s">
        <v>810</v>
      </c>
      <c r="J665" s="114" t="s">
        <v>811</v>
      </c>
      <c r="K665" s="16"/>
      <c r="L665" s="16"/>
      <c r="M665" s="16"/>
      <c r="N665" s="76"/>
    </row>
    <row r="666" spans="9:14" ht="15" hidden="1">
      <c r="I666" s="137" t="s">
        <v>812</v>
      </c>
      <c r="J666" s="114" t="s">
        <v>811</v>
      </c>
      <c r="K666" s="16"/>
      <c r="L666" s="16"/>
      <c r="M666" s="16"/>
      <c r="N666" s="76"/>
    </row>
    <row r="667" spans="9:14" ht="15" hidden="1">
      <c r="I667" s="137" t="s">
        <v>813</v>
      </c>
      <c r="J667" s="114" t="s">
        <v>814</v>
      </c>
      <c r="K667" s="16"/>
      <c r="L667" s="16"/>
      <c r="M667" s="16"/>
      <c r="N667" s="76"/>
    </row>
    <row r="668" spans="9:14" ht="15" hidden="1">
      <c r="I668" s="137" t="s">
        <v>815</v>
      </c>
      <c r="J668" s="114" t="s">
        <v>816</v>
      </c>
      <c r="K668" s="16"/>
      <c r="L668" s="16"/>
      <c r="M668" s="16"/>
      <c r="N668" s="76"/>
    </row>
    <row r="669" spans="9:14" ht="15" hidden="1">
      <c r="I669" s="137" t="s">
        <v>817</v>
      </c>
      <c r="J669" s="114" t="s">
        <v>816</v>
      </c>
      <c r="K669" s="16"/>
      <c r="L669" s="16"/>
      <c r="M669" s="16"/>
      <c r="N669" s="76"/>
    </row>
    <row r="670" spans="9:14" ht="15" hidden="1">
      <c r="I670" s="137" t="s">
        <v>818</v>
      </c>
      <c r="J670" s="114" t="s">
        <v>819</v>
      </c>
      <c r="K670" s="16"/>
      <c r="L670" s="16"/>
      <c r="M670" s="16"/>
      <c r="N670" s="76"/>
    </row>
    <row r="671" spans="9:14" ht="15" hidden="1">
      <c r="I671" s="137" t="s">
        <v>820</v>
      </c>
      <c r="J671" s="114" t="s">
        <v>819</v>
      </c>
      <c r="K671" s="16"/>
      <c r="L671" s="16"/>
      <c r="M671" s="16"/>
      <c r="N671" s="76"/>
    </row>
    <row r="672" spans="9:14" ht="15" hidden="1">
      <c r="I672" s="137" t="s">
        <v>821</v>
      </c>
      <c r="J672" s="114" t="s">
        <v>822</v>
      </c>
      <c r="K672" s="16"/>
      <c r="L672" s="16"/>
      <c r="M672" s="16"/>
      <c r="N672" s="76"/>
    </row>
    <row r="673" spans="9:14" ht="15" hidden="1">
      <c r="I673" s="137" t="s">
        <v>823</v>
      </c>
      <c r="J673" s="114" t="s">
        <v>822</v>
      </c>
      <c r="K673" s="16"/>
      <c r="L673" s="16"/>
      <c r="M673" s="16"/>
      <c r="N673" s="76"/>
    </row>
    <row r="674" spans="9:14" ht="15" hidden="1">
      <c r="I674" s="137" t="s">
        <v>824</v>
      </c>
      <c r="J674" s="114" t="s">
        <v>825</v>
      </c>
      <c r="K674" s="16"/>
      <c r="L674" s="16"/>
      <c r="M674" s="16"/>
      <c r="N674" s="76"/>
    </row>
    <row r="675" spans="9:14" ht="15" hidden="1">
      <c r="I675" s="137" t="s">
        <v>826</v>
      </c>
      <c r="J675" s="114" t="s">
        <v>827</v>
      </c>
      <c r="K675" s="16"/>
      <c r="L675" s="16"/>
      <c r="M675" s="16"/>
      <c r="N675" s="76"/>
    </row>
    <row r="676" spans="9:14" ht="30" hidden="1">
      <c r="I676" s="137" t="s">
        <v>828</v>
      </c>
      <c r="J676" s="114" t="s">
        <v>829</v>
      </c>
      <c r="K676" s="16"/>
      <c r="L676" s="16"/>
      <c r="M676" s="16"/>
      <c r="N676" s="76"/>
    </row>
    <row r="677" spans="9:14" ht="30" hidden="1">
      <c r="I677" s="137" t="s">
        <v>830</v>
      </c>
      <c r="J677" s="114" t="s">
        <v>831</v>
      </c>
      <c r="K677" s="16"/>
      <c r="L677" s="16"/>
      <c r="M677" s="16"/>
      <c r="N677" s="76"/>
    </row>
    <row r="678" spans="9:14" ht="15" hidden="1">
      <c r="I678" s="137" t="s">
        <v>832</v>
      </c>
      <c r="J678" s="114" t="s">
        <v>833</v>
      </c>
      <c r="K678" s="16"/>
      <c r="L678" s="16"/>
      <c r="M678" s="16"/>
      <c r="N678" s="76"/>
    </row>
    <row r="679" spans="9:14" ht="15" hidden="1">
      <c r="I679" s="137" t="s">
        <v>834</v>
      </c>
      <c r="J679" s="114" t="s">
        <v>833</v>
      </c>
      <c r="K679" s="16"/>
      <c r="L679" s="16"/>
      <c r="M679" s="16"/>
      <c r="N679" s="76"/>
    </row>
    <row r="680" spans="9:14" ht="15" hidden="1">
      <c r="I680" s="137" t="s">
        <v>835</v>
      </c>
      <c r="J680" s="114" t="s">
        <v>836</v>
      </c>
      <c r="K680" s="16"/>
      <c r="L680" s="16"/>
      <c r="M680" s="16"/>
      <c r="N680" s="76"/>
    </row>
    <row r="681" spans="9:14" ht="15" hidden="1">
      <c r="I681" s="137" t="s">
        <v>837</v>
      </c>
      <c r="J681" s="114" t="s">
        <v>836</v>
      </c>
      <c r="K681" s="16"/>
      <c r="L681" s="16"/>
      <c r="M681" s="16"/>
      <c r="N681" s="76"/>
    </row>
    <row r="682" spans="9:14" ht="15" hidden="1">
      <c r="I682" s="137" t="s">
        <v>838</v>
      </c>
      <c r="J682" s="114" t="s">
        <v>839</v>
      </c>
      <c r="K682" s="16"/>
      <c r="L682" s="16"/>
      <c r="M682" s="16"/>
      <c r="N682" s="76"/>
    </row>
    <row r="683" spans="9:14" ht="15" hidden="1">
      <c r="I683" s="137" t="s">
        <v>840</v>
      </c>
      <c r="J683" s="114" t="s">
        <v>839</v>
      </c>
      <c r="K683" s="16"/>
      <c r="L683" s="16"/>
      <c r="M683" s="16"/>
      <c r="N683" s="76"/>
    </row>
    <row r="684" spans="9:14" ht="15" hidden="1">
      <c r="I684" s="103" t="s">
        <v>841</v>
      </c>
      <c r="J684" s="114" t="s">
        <v>842</v>
      </c>
      <c r="K684" s="18"/>
      <c r="L684" s="18"/>
      <c r="M684" s="18"/>
      <c r="N684" s="75"/>
    </row>
    <row r="685" spans="9:14" ht="15" hidden="1">
      <c r="I685" s="104" t="s">
        <v>843</v>
      </c>
      <c r="J685" s="116" t="s">
        <v>844</v>
      </c>
      <c r="K685" s="17"/>
      <c r="L685" s="17"/>
      <c r="M685" s="17"/>
      <c r="N685" s="77"/>
    </row>
    <row r="686" spans="9:14" ht="15" hidden="1">
      <c r="I686" s="103" t="s">
        <v>845</v>
      </c>
      <c r="J686" s="114" t="s">
        <v>846</v>
      </c>
      <c r="K686" s="16"/>
      <c r="L686" s="16"/>
      <c r="M686" s="16"/>
      <c r="N686" s="76"/>
    </row>
    <row r="687" spans="9:14" ht="15" hidden="1">
      <c r="I687" s="103" t="s">
        <v>847</v>
      </c>
      <c r="J687" s="114" t="s">
        <v>848</v>
      </c>
      <c r="K687" s="16"/>
      <c r="L687" s="16"/>
      <c r="M687" s="16"/>
      <c r="N687" s="76"/>
    </row>
    <row r="688" spans="9:14" ht="15" hidden="1">
      <c r="I688" s="103" t="s">
        <v>849</v>
      </c>
      <c r="J688" s="114" t="s">
        <v>848</v>
      </c>
      <c r="K688" s="16"/>
      <c r="L688" s="16"/>
      <c r="M688" s="16"/>
      <c r="N688" s="76"/>
    </row>
    <row r="689" spans="9:14" ht="15" hidden="1">
      <c r="I689" s="103" t="s">
        <v>850</v>
      </c>
      <c r="J689" s="114" t="s">
        <v>851</v>
      </c>
      <c r="K689" s="16"/>
      <c r="L689" s="16"/>
      <c r="M689" s="16"/>
      <c r="N689" s="76"/>
    </row>
    <row r="690" spans="9:14" ht="15" hidden="1">
      <c r="I690" s="103" t="s">
        <v>852</v>
      </c>
      <c r="J690" s="114" t="s">
        <v>851</v>
      </c>
      <c r="K690" s="16"/>
      <c r="L690" s="16"/>
      <c r="M690" s="16"/>
      <c r="N690" s="76"/>
    </row>
    <row r="691" spans="9:14" ht="15" hidden="1">
      <c r="I691" s="103" t="s">
        <v>853</v>
      </c>
      <c r="J691" s="114" t="s">
        <v>854</v>
      </c>
      <c r="K691" s="16"/>
      <c r="L691" s="16"/>
      <c r="M691" s="16"/>
      <c r="N691" s="76"/>
    </row>
    <row r="692" spans="9:14" ht="15" hidden="1">
      <c r="I692" s="103" t="s">
        <v>855</v>
      </c>
      <c r="J692" s="114" t="s">
        <v>856</v>
      </c>
      <c r="K692" s="16"/>
      <c r="L692" s="16"/>
      <c r="M692" s="16"/>
      <c r="N692" s="76"/>
    </row>
    <row r="693" spans="9:14" ht="15" hidden="1">
      <c r="I693" s="103" t="s">
        <v>857</v>
      </c>
      <c r="J693" s="114" t="s">
        <v>858</v>
      </c>
      <c r="K693" s="16"/>
      <c r="L693" s="16"/>
      <c r="M693" s="16"/>
      <c r="N693" s="76"/>
    </row>
    <row r="694" spans="9:14" ht="15" hidden="1">
      <c r="I694" s="103" t="s">
        <v>859</v>
      </c>
      <c r="J694" s="114" t="s">
        <v>860</v>
      </c>
      <c r="K694" s="16"/>
      <c r="L694" s="16"/>
      <c r="M694" s="16"/>
      <c r="N694" s="76"/>
    </row>
    <row r="695" spans="9:14" ht="15" hidden="1">
      <c r="I695" s="103" t="s">
        <v>861</v>
      </c>
      <c r="J695" s="114" t="s">
        <v>860</v>
      </c>
      <c r="K695" s="16"/>
      <c r="L695" s="16"/>
      <c r="M695" s="16"/>
      <c r="N695" s="76"/>
    </row>
    <row r="696" spans="9:14" ht="15" hidden="1">
      <c r="I696" s="103" t="s">
        <v>862</v>
      </c>
      <c r="J696" s="114" t="s">
        <v>863</v>
      </c>
      <c r="K696" s="16"/>
      <c r="L696" s="16"/>
      <c r="M696" s="16"/>
      <c r="N696" s="76"/>
    </row>
    <row r="697" spans="9:14" ht="30" hidden="1">
      <c r="I697" s="103" t="s">
        <v>864</v>
      </c>
      <c r="J697" s="114" t="s">
        <v>865</v>
      </c>
      <c r="K697" s="16"/>
      <c r="L697" s="16"/>
      <c r="M697" s="16"/>
      <c r="N697" s="76"/>
    </row>
    <row r="698" spans="9:14" ht="30" hidden="1">
      <c r="I698" s="103" t="s">
        <v>866</v>
      </c>
      <c r="J698" s="114" t="s">
        <v>867</v>
      </c>
      <c r="K698" s="16"/>
      <c r="L698" s="16"/>
      <c r="M698" s="16"/>
      <c r="N698" s="76"/>
    </row>
    <row r="699" spans="9:14" ht="30" hidden="1">
      <c r="I699" s="106">
        <v>5954</v>
      </c>
      <c r="J699" s="117" t="s">
        <v>868</v>
      </c>
      <c r="K699" s="16"/>
      <c r="L699" s="16"/>
      <c r="M699" s="16"/>
      <c r="N699" s="76"/>
    </row>
    <row r="700" spans="9:14" ht="30" hidden="1">
      <c r="I700" s="106">
        <v>59541</v>
      </c>
      <c r="J700" s="117" t="s">
        <v>869</v>
      </c>
      <c r="K700" s="16"/>
      <c r="L700" s="16"/>
      <c r="M700" s="16"/>
      <c r="N700" s="76"/>
    </row>
    <row r="701" spans="9:14" ht="30" hidden="1">
      <c r="I701" s="106">
        <v>595410</v>
      </c>
      <c r="J701" s="117" t="s">
        <v>869</v>
      </c>
      <c r="K701" s="16"/>
      <c r="L701" s="16"/>
      <c r="M701" s="16"/>
      <c r="N701" s="76"/>
    </row>
    <row r="702" spans="9:14" ht="15" hidden="1">
      <c r="I702" s="103">
        <v>5959</v>
      </c>
      <c r="J702" s="114" t="s">
        <v>870</v>
      </c>
      <c r="K702" s="16"/>
      <c r="L702" s="16"/>
      <c r="M702" s="16"/>
      <c r="N702" s="76"/>
    </row>
    <row r="703" spans="9:14" ht="15" hidden="1">
      <c r="I703" s="103">
        <v>59591</v>
      </c>
      <c r="J703" s="114" t="s">
        <v>871</v>
      </c>
      <c r="K703" s="16"/>
      <c r="L703" s="16"/>
      <c r="M703" s="16"/>
      <c r="N703" s="76"/>
    </row>
    <row r="704" spans="9:14" ht="15" hidden="1">
      <c r="I704" s="103">
        <v>595910</v>
      </c>
      <c r="J704" s="114" t="s">
        <v>871</v>
      </c>
      <c r="K704" s="16"/>
      <c r="L704" s="16"/>
      <c r="M704" s="16"/>
      <c r="N704" s="76"/>
    </row>
    <row r="705" spans="9:14" ht="15" hidden="1">
      <c r="I705" s="103">
        <v>59592</v>
      </c>
      <c r="J705" s="114" t="s">
        <v>872</v>
      </c>
      <c r="K705" s="16"/>
      <c r="L705" s="16"/>
      <c r="M705" s="16"/>
      <c r="N705" s="76"/>
    </row>
    <row r="706" spans="9:14" ht="15" hidden="1">
      <c r="I706" s="103">
        <v>595920</v>
      </c>
      <c r="J706" s="114" t="s">
        <v>872</v>
      </c>
      <c r="K706" s="16"/>
      <c r="L706" s="16"/>
      <c r="M706" s="16"/>
      <c r="N706" s="76"/>
    </row>
    <row r="707" spans="9:14" ht="17.25" hidden="1">
      <c r="I707" s="100" t="s">
        <v>22</v>
      </c>
      <c r="J707" s="110" t="s">
        <v>873</v>
      </c>
      <c r="K707" s="52">
        <f>K708-(-K709)</f>
        <v>0</v>
      </c>
      <c r="L707" s="52">
        <f>L708-(-L709)</f>
        <v>0</v>
      </c>
      <c r="M707" s="52">
        <f>M708-(-M709)</f>
        <v>0</v>
      </c>
      <c r="N707" s="52">
        <f>N708-(-N709)</f>
        <v>0</v>
      </c>
    </row>
    <row r="708" spans="9:14" ht="15" hidden="1">
      <c r="I708" s="103" t="s">
        <v>874</v>
      </c>
      <c r="J708" s="114" t="s">
        <v>901</v>
      </c>
      <c r="K708" s="18">
        <v>153.1</v>
      </c>
      <c r="L708" s="18">
        <v>153.1</v>
      </c>
      <c r="M708" s="18">
        <v>153.1</v>
      </c>
      <c r="N708" s="75">
        <v>153.1</v>
      </c>
    </row>
    <row r="709" spans="9:14" ht="15.75" hidden="1" thickBot="1">
      <c r="I709" s="140" t="s">
        <v>875</v>
      </c>
      <c r="J709" s="126" t="s">
        <v>902</v>
      </c>
      <c r="K709" s="81">
        <v>-153.1</v>
      </c>
      <c r="L709" s="81">
        <v>-153.1</v>
      </c>
      <c r="M709" s="81">
        <v>-153.1</v>
      </c>
      <c r="N709" s="82">
        <v>-153.1</v>
      </c>
    </row>
  </sheetData>
  <sheetProtection/>
  <autoFilter ref="A5:J12"/>
  <mergeCells count="4">
    <mergeCell ref="M1:N1"/>
    <mergeCell ref="A2:N2"/>
    <mergeCell ref="L4:N4"/>
    <mergeCell ref="L3:N3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portrait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140"/>
  <sheetViews>
    <sheetView showZeros="0"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9.281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10.421875" style="15" customWidth="1"/>
    <col min="10" max="10" width="70.8515625" style="10" customWidth="1"/>
    <col min="11" max="11" width="13.140625" style="0" customWidth="1"/>
    <col min="12" max="14" width="11.28125" style="0" customWidth="1"/>
  </cols>
  <sheetData>
    <row r="1" spans="1:14" ht="15.75">
      <c r="A1" s="89"/>
      <c r="B1" s="89"/>
      <c r="C1" s="89"/>
      <c r="D1" s="89"/>
      <c r="E1" s="89"/>
      <c r="F1" s="89"/>
      <c r="G1" s="89"/>
      <c r="H1" s="89"/>
      <c r="I1" s="222"/>
      <c r="J1" s="223"/>
      <c r="K1" s="89"/>
      <c r="L1" s="89"/>
      <c r="M1" s="484" t="s">
        <v>1064</v>
      </c>
      <c r="N1" s="484"/>
    </row>
    <row r="2" spans="1:14" ht="27.75" customHeight="1">
      <c r="A2" s="483" t="s">
        <v>1026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987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4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476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7" ht="21.75" customHeight="1">
      <c r="A7" s="224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'BPN mi. lei'!K7/'BPN % (PIB ) 2 '!K$139*100</f>
        <v>36.33887640449438</v>
      </c>
      <c r="L7" s="47">
        <f>'BPN mi. lei'!L7/'BPN % (PIB ) 2 '!L$139*100</f>
        <v>35.35084033613445</v>
      </c>
      <c r="M7" s="47">
        <f>'BPN mi. lei'!M7/'BPN % (PIB ) 2 '!M$139*100</f>
        <v>35.3187379265937</v>
      </c>
      <c r="N7" s="48">
        <f>'BPN mi. lei'!N7/'BPN % (PIB ) 2 '!N$139*100</f>
        <v>35.07978723404255</v>
      </c>
      <c r="Q7" s="56"/>
    </row>
    <row r="8" spans="1:18" ht="15" customHeight="1">
      <c r="A8" s="224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45">
        <f>'BPN mi. lei'!K8/'BPN % (PIB ) 2 '!K$139*100</f>
        <v>21.900599250936324</v>
      </c>
      <c r="L8" s="45">
        <f>'BPN mi. lei'!L8/'BPN % (PIB ) 2 '!L$139*100</f>
        <v>21.915966386554622</v>
      </c>
      <c r="M8" s="45">
        <f>'BPN mi. lei'!M8/'BPN % (PIB ) 2 '!M$139*100</f>
        <v>22.320540888602704</v>
      </c>
      <c r="N8" s="46">
        <f>'BPN mi. lei'!N8/'BPN % (PIB ) 2 '!N$139*100</f>
        <v>22.617434988179667</v>
      </c>
      <c r="O8" s="19"/>
      <c r="P8" s="19"/>
      <c r="Q8" s="19"/>
      <c r="R8" s="19"/>
    </row>
    <row r="9" spans="1:14" s="8" customFormat="1" ht="15" customHeight="1">
      <c r="A9" s="225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43">
        <f>'BPN mi. lei'!K9/'BPN % (PIB ) 2 '!K$139*100</f>
        <v>4.59932584269663</v>
      </c>
      <c r="L9" s="43">
        <f>'BPN mi. lei'!L9/'BPN % (PIB ) 2 '!L$139*100</f>
        <v>4.872549019607844</v>
      </c>
      <c r="M9" s="43">
        <f>'BPN mi. lei'!M9/'BPN % (PIB ) 2 '!M$139*100</f>
        <v>4.889890534449453</v>
      </c>
      <c r="N9" s="44">
        <f>'BPN mi. lei'!N9/'BPN % (PIB ) 2 '!N$139*100</f>
        <v>4.929078014184397</v>
      </c>
    </row>
    <row r="10" spans="1:14" s="8" customFormat="1" ht="15" customHeight="1">
      <c r="A10" s="225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3">
        <f>'BPN mi. lei'!K10/'BPN % (PIB ) 2 '!K$139*100</f>
        <v>2.2560299625468168</v>
      </c>
      <c r="L10" s="23">
        <f>'BPN mi. lei'!L10/'BPN % (PIB ) 2 '!L$139*100</f>
        <v>2.3417366946778713</v>
      </c>
      <c r="M10" s="23">
        <f>'BPN mi. lei'!M10/'BPN % (PIB ) 2 '!M$139*100</f>
        <v>2.3399871216999357</v>
      </c>
      <c r="N10" s="37">
        <f>'BPN mi. lei'!N10/'BPN % (PIB ) 2 '!N$139*100</f>
        <v>2.379432624113475</v>
      </c>
    </row>
    <row r="11" spans="1:14" s="8" customFormat="1" ht="15" customHeight="1">
      <c r="A11" s="225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3">
        <f>'BPN mi. lei'!K11/'BPN % (PIB ) 2 '!K$139*100</f>
        <v>2.343295880149813</v>
      </c>
      <c r="L11" s="23">
        <f>'BPN mi. lei'!L11/'BPN % (PIB ) 2 '!L$139*100</f>
        <v>2.5308123249299723</v>
      </c>
      <c r="M11" s="23">
        <f>'BPN mi. lei'!M11/'BPN % (PIB ) 2 '!M$139*100</f>
        <v>2.5499034127495173</v>
      </c>
      <c r="N11" s="37">
        <f>'BPN mi. lei'!N11/'BPN % (PIB ) 2 '!N$139*100</f>
        <v>2.549645390070922</v>
      </c>
    </row>
    <row r="12" spans="1:14" s="8" customFormat="1" ht="15" customHeight="1">
      <c r="A12" s="225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43">
        <f>'BPN mi. lei'!K12/'BPN % (PIB ) 2 '!K$139*100</f>
        <v>0.3167790262172285</v>
      </c>
      <c r="L12" s="43">
        <f>'BPN mi. lei'!L12/'BPN % (PIB ) 2 '!L$139*100</f>
        <v>0.3291316526610644</v>
      </c>
      <c r="M12" s="43">
        <f>'BPN mi. lei'!M12/'BPN % (PIB ) 2 '!M$139*100</f>
        <v>0.3386992916934965</v>
      </c>
      <c r="N12" s="44">
        <f>'BPN mi. lei'!N12/'BPN % (PIB ) 2 '!N$139*100</f>
        <v>0.3581560283687943</v>
      </c>
    </row>
    <row r="13" spans="1:14" ht="15" customHeight="1">
      <c r="A13" s="224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24">
        <f>'BPN mi. lei'!K13/'BPN % (PIB ) 2 '!K$139*100</f>
        <v>0.13760299625468164</v>
      </c>
      <c r="L13" s="24">
        <f>'BPN mi. lei'!L13/'BPN % (PIB ) 2 '!L$139*100</f>
        <v>0.1295518207282913</v>
      </c>
      <c r="M13" s="24">
        <f>'BPN mi. lei'!M13/'BPN % (PIB ) 2 '!M$139*100</f>
        <v>0.11912427559562137</v>
      </c>
      <c r="N13" s="39">
        <f>'BPN mi. lei'!N13/'BPN % (PIB ) 2 '!N$139*100</f>
        <v>0.10933806146572105</v>
      </c>
    </row>
    <row r="14" spans="1:14" ht="15" customHeight="1">
      <c r="A14" s="224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24">
        <f>'BPN mi. lei'!K14/'BPN % (PIB ) 2 '!K$139*100</f>
        <v>0.17602996254681647</v>
      </c>
      <c r="L14" s="24">
        <f>'BPN mi. lei'!L14/'BPN % (PIB ) 2 '!L$139*100</f>
        <v>0.13655462184873948</v>
      </c>
      <c r="M14" s="24">
        <f>'BPN mi. lei'!M14/'BPN % (PIB ) 2 '!M$139*100</f>
        <v>0.128783000643915</v>
      </c>
      <c r="N14" s="39">
        <f>'BPN mi. lei'!N14/'BPN % (PIB ) 2 '!N$139*100</f>
        <v>0.12115839243498819</v>
      </c>
    </row>
    <row r="15" spans="1:14" ht="15" customHeight="1">
      <c r="A15" s="224"/>
      <c r="B15" s="5"/>
      <c r="C15" s="5"/>
      <c r="D15" s="5"/>
      <c r="E15" s="5"/>
      <c r="F15" s="5"/>
      <c r="G15" s="5"/>
      <c r="H15" s="30"/>
      <c r="I15" s="103"/>
      <c r="J15" s="113" t="s">
        <v>921</v>
      </c>
      <c r="K15" s="360">
        <f>'BPN mi. lei'!K15/'BPN % (PIB ) 2 '!K$139*100</f>
        <v>0.0031460674157303375</v>
      </c>
      <c r="L15" s="360">
        <f>'BPN mi. lei'!L15/'BPN % (PIB ) 2 '!L$139*100</f>
        <v>0.0021008403361344537</v>
      </c>
      <c r="M15" s="360">
        <f>'BPN mi. lei'!M15/'BPN % (PIB ) 2 '!M$139*100</f>
        <v>0.0019317450096587251</v>
      </c>
      <c r="N15" s="361">
        <f>'BPN mi. lei'!N15/'BPN % (PIB ) 2 '!N$139*100</f>
        <v>0.0017730496453900709</v>
      </c>
    </row>
    <row r="16" spans="1:14" ht="15" customHeight="1">
      <c r="A16" s="224"/>
      <c r="B16" s="5"/>
      <c r="C16" s="5"/>
      <c r="D16" s="5"/>
      <c r="E16" s="5"/>
      <c r="F16" s="5"/>
      <c r="G16" s="5"/>
      <c r="H16" s="30"/>
      <c r="I16" s="103"/>
      <c r="J16" s="113" t="s">
        <v>922</v>
      </c>
      <c r="K16" s="24">
        <f>'BPN mi. lei'!K16/'BPN % (PIB ) 2 '!K$139*100</f>
        <v>0</v>
      </c>
      <c r="L16" s="24">
        <f>'BPN mi. lei'!L16/'BPN % (PIB ) 2 '!L$139*100</f>
        <v>0.060924369747899165</v>
      </c>
      <c r="M16" s="24">
        <f>'BPN mi. lei'!M16/'BPN % (PIB ) 2 '!M$139*100</f>
        <v>0.08886027044430135</v>
      </c>
      <c r="N16" s="39">
        <f>'BPN mi. lei'!N16/'BPN % (PIB ) 2 '!N$139*100</f>
        <v>0.12588652482269502</v>
      </c>
    </row>
    <row r="17" spans="1:14" ht="15" customHeight="1">
      <c r="A17" s="224" t="s">
        <v>1</v>
      </c>
      <c r="B17" s="5" t="s">
        <v>1</v>
      </c>
      <c r="C17" s="5" t="s">
        <v>11</v>
      </c>
      <c r="D17" s="5" t="s">
        <v>2</v>
      </c>
      <c r="E17" s="5" t="s">
        <v>2</v>
      </c>
      <c r="F17" s="5" t="s">
        <v>2</v>
      </c>
      <c r="G17" s="5" t="s">
        <v>2</v>
      </c>
      <c r="H17" s="30"/>
      <c r="I17" s="104" t="s">
        <v>15</v>
      </c>
      <c r="J17" s="116" t="s">
        <v>923</v>
      </c>
      <c r="K17" s="21">
        <f>'BPN mi. lei'!K17/'BPN % (PIB ) 2 '!K$139*100</f>
        <v>16.02</v>
      </c>
      <c r="L17" s="21">
        <f>'BPN mi. lei'!L17/'BPN % (PIB ) 2 '!L$139*100</f>
        <v>15.73249299719888</v>
      </c>
      <c r="M17" s="21">
        <f>'BPN mi. lei'!M17/'BPN % (PIB ) 2 '!M$139*100</f>
        <v>16.059111397295556</v>
      </c>
      <c r="N17" s="40">
        <f>'BPN mi. lei'!N17/'BPN % (PIB ) 2 '!N$139*100</f>
        <v>16.363475177304966</v>
      </c>
    </row>
    <row r="18" spans="1:14" ht="15" customHeight="1">
      <c r="A18" s="224" t="s">
        <v>1</v>
      </c>
      <c r="B18" s="5" t="s">
        <v>1</v>
      </c>
      <c r="C18" s="5" t="s">
        <v>11</v>
      </c>
      <c r="D18" s="5" t="s">
        <v>1</v>
      </c>
      <c r="E18" s="5" t="s">
        <v>2</v>
      </c>
      <c r="F18" s="5" t="s">
        <v>2</v>
      </c>
      <c r="G18" s="5" t="s">
        <v>2</v>
      </c>
      <c r="H18" s="30"/>
      <c r="I18" s="103" t="s">
        <v>16</v>
      </c>
      <c r="J18" s="213" t="s">
        <v>924</v>
      </c>
      <c r="K18" s="183">
        <f>'BPN mi. lei'!K18/'BPN % (PIB ) 2 '!K$139*100</f>
        <v>11.468539325842695</v>
      </c>
      <c r="L18" s="183">
        <f>'BPN mi. lei'!L18/'BPN % (PIB ) 2 '!L$139*100</f>
        <v>11.043417366946779</v>
      </c>
      <c r="M18" s="183">
        <f>'BPN mi. lei'!M18/'BPN % (PIB ) 2 '!M$139*100</f>
        <v>11.22923374114617</v>
      </c>
      <c r="N18" s="184">
        <f>'BPN mi. lei'!N18/'BPN % (PIB ) 2 '!N$139*100</f>
        <v>11.468321513002365</v>
      </c>
    </row>
    <row r="19" spans="1:14" ht="29.25" customHeight="1">
      <c r="A19" s="224" t="s">
        <v>1</v>
      </c>
      <c r="B19" s="5" t="s">
        <v>1</v>
      </c>
      <c r="C19" s="5" t="s">
        <v>11</v>
      </c>
      <c r="D19" s="5" t="s">
        <v>1</v>
      </c>
      <c r="E19" s="5" t="s">
        <v>1</v>
      </c>
      <c r="F19" s="5" t="s">
        <v>2</v>
      </c>
      <c r="G19" s="5" t="s">
        <v>2</v>
      </c>
      <c r="H19" s="30"/>
      <c r="I19" s="103" t="s">
        <v>17</v>
      </c>
      <c r="J19" s="113" t="s">
        <v>1013</v>
      </c>
      <c r="K19" s="24">
        <f>'BPN mi. lei'!K19/'BPN % (PIB ) 2 '!K$139*100</f>
        <v>4.141947565543071</v>
      </c>
      <c r="L19" s="24">
        <f>'BPN mi. lei'!L19/'BPN % (PIB ) 2 '!L$139*100</f>
        <v>4.143557422969188</v>
      </c>
      <c r="M19" s="24">
        <f>'BPN mi. lei'!M19/'BPN % (PIB ) 2 '!M$139*100</f>
        <v>4.142305215711526</v>
      </c>
      <c r="N19" s="39">
        <f>'BPN mi. lei'!N19/'BPN % (PIB ) 2 '!N$139*100</f>
        <v>4.141430260047282</v>
      </c>
    </row>
    <row r="20" spans="1:14" ht="15" customHeight="1">
      <c r="A20" s="224" t="s">
        <v>1</v>
      </c>
      <c r="B20" s="5" t="s">
        <v>1</v>
      </c>
      <c r="C20" s="5" t="s">
        <v>11</v>
      </c>
      <c r="D20" s="5" t="s">
        <v>1</v>
      </c>
      <c r="E20" s="5" t="s">
        <v>6</v>
      </c>
      <c r="F20" s="5" t="s">
        <v>2</v>
      </c>
      <c r="G20" s="5" t="s">
        <v>2</v>
      </c>
      <c r="H20" s="30"/>
      <c r="I20" s="103" t="s">
        <v>18</v>
      </c>
      <c r="J20" s="113" t="s">
        <v>925</v>
      </c>
      <c r="K20" s="24">
        <f>'BPN mi. lei'!K20/'BPN % (PIB ) 2 '!K$139*100</f>
        <v>8.939775280898877</v>
      </c>
      <c r="L20" s="24">
        <f>'BPN mi. lei'!L20/'BPN % (PIB ) 2 '!L$139*100</f>
        <v>8.5</v>
      </c>
      <c r="M20" s="24">
        <f>'BPN mi. lei'!M20/'BPN % (PIB ) 2 '!M$139*100</f>
        <v>8.687057308435286</v>
      </c>
      <c r="N20" s="39">
        <f>'BPN mi. lei'!N20/'BPN % (PIB ) 2 '!N$139*100</f>
        <v>8.92677304964539</v>
      </c>
    </row>
    <row r="21" spans="1:14" ht="15" customHeight="1">
      <c r="A21" s="224" t="s">
        <v>1</v>
      </c>
      <c r="B21" s="5" t="s">
        <v>1</v>
      </c>
      <c r="C21" s="5" t="s">
        <v>11</v>
      </c>
      <c r="D21" s="5" t="s">
        <v>1</v>
      </c>
      <c r="E21" s="5" t="s">
        <v>7</v>
      </c>
      <c r="F21" s="5" t="s">
        <v>2</v>
      </c>
      <c r="G21" s="5" t="s">
        <v>2</v>
      </c>
      <c r="H21" s="30"/>
      <c r="I21" s="103" t="s">
        <v>19</v>
      </c>
      <c r="J21" s="113" t="s">
        <v>926</v>
      </c>
      <c r="K21" s="24">
        <f>'BPN mi. lei'!K21/'BPN % (PIB ) 2 '!K$139*100</f>
        <v>-1.6131835205992509</v>
      </c>
      <c r="L21" s="24">
        <f>'BPN mi. lei'!L21/'BPN % (PIB ) 2 '!L$139*100</f>
        <v>-1.6001400560224088</v>
      </c>
      <c r="M21" s="24">
        <f>'BPN mi. lei'!M21/'BPN % (PIB ) 2 '!M$139*100</f>
        <v>-1.6001287830006439</v>
      </c>
      <c r="N21" s="39">
        <f>'BPN mi. lei'!N21/'BPN % (PIB ) 2 '!N$139*100</f>
        <v>-1.5998817966903074</v>
      </c>
    </row>
    <row r="22" spans="1:14" ht="15" customHeight="1">
      <c r="A22" s="224" t="s">
        <v>1</v>
      </c>
      <c r="B22" s="5" t="s">
        <v>1</v>
      </c>
      <c r="C22" s="5" t="s">
        <v>11</v>
      </c>
      <c r="D22" s="5" t="s">
        <v>6</v>
      </c>
      <c r="E22" s="5" t="s">
        <v>2</v>
      </c>
      <c r="F22" s="5" t="s">
        <v>2</v>
      </c>
      <c r="G22" s="5" t="s">
        <v>2</v>
      </c>
      <c r="H22" s="30"/>
      <c r="I22" s="103" t="s">
        <v>20</v>
      </c>
      <c r="J22" s="116" t="s">
        <v>927</v>
      </c>
      <c r="K22" s="21">
        <f>'BPN mi. lei'!K22/'BPN % (PIB ) 2 '!K$139*100</f>
        <v>3.223520599250937</v>
      </c>
      <c r="L22" s="21">
        <f>'BPN mi. lei'!L22/'BPN % (PIB ) 2 '!L$139*100</f>
        <v>3.3529411764705883</v>
      </c>
      <c r="M22" s="21">
        <f>'BPN mi. lei'!M22/'BPN % (PIB ) 2 '!M$139*100</f>
        <v>3.4958145524790734</v>
      </c>
      <c r="N22" s="40">
        <f>'BPN mi. lei'!N22/'BPN % (PIB ) 2 '!N$139*100</f>
        <v>3.5591016548463354</v>
      </c>
    </row>
    <row r="23" spans="1:14" ht="30">
      <c r="A23" s="224"/>
      <c r="B23" s="5"/>
      <c r="C23" s="5"/>
      <c r="D23" s="5"/>
      <c r="E23" s="5"/>
      <c r="F23" s="5"/>
      <c r="G23" s="6"/>
      <c r="H23" s="32"/>
      <c r="I23" s="103"/>
      <c r="J23" s="113" t="s">
        <v>1010</v>
      </c>
      <c r="K23" s="24">
        <f>'BPN mi. lei'!K23/'BPN % (PIB ) 2 '!K$139*100</f>
        <v>0.47086142322097385</v>
      </c>
      <c r="L23" s="24">
        <f>'BPN mi. lei'!L23/'BPN % (PIB ) 2 '!L$139*100</f>
        <v>0.39936974789915963</v>
      </c>
      <c r="M23" s="24">
        <f>'BPN mi. lei'!M23/'BPN % (PIB ) 2 '!M$139*100</f>
        <v>0.40057952350289766</v>
      </c>
      <c r="N23" s="39">
        <f>'BPN mi. lei'!N23/'BPN % (PIB ) 2 '!N$139*100</f>
        <v>0.3912529550827423</v>
      </c>
    </row>
    <row r="24" spans="1:14" ht="15">
      <c r="A24" s="224"/>
      <c r="B24" s="5"/>
      <c r="C24" s="5"/>
      <c r="D24" s="5"/>
      <c r="E24" s="5"/>
      <c r="F24" s="5"/>
      <c r="G24" s="6"/>
      <c r="H24" s="32"/>
      <c r="I24" s="103"/>
      <c r="J24" s="113" t="s">
        <v>1011</v>
      </c>
      <c r="K24" s="24">
        <f>'BPN mi. lei'!K24/'BPN % (PIB ) 2 '!K$139*100</f>
        <v>2.920749063670412</v>
      </c>
      <c r="L24" s="24">
        <f>'BPN mi. lei'!L24/'BPN % (PIB ) 2 '!L$139*100</f>
        <v>3.0523109243697477</v>
      </c>
      <c r="M24" s="24">
        <f>'BPN mi. lei'!M24/'BPN % (PIB ) 2 '!M$139*100</f>
        <v>3.1859626529298133</v>
      </c>
      <c r="N24" s="39">
        <f>'BPN mi. lei'!N24/'BPN % (PIB ) 2 '!N$139*100</f>
        <v>3.2511229314420804</v>
      </c>
    </row>
    <row r="25" spans="1:14" ht="15" customHeight="1">
      <c r="A25" s="224" t="s">
        <v>1</v>
      </c>
      <c r="B25" s="5" t="s">
        <v>1</v>
      </c>
      <c r="C25" s="5" t="s">
        <v>11</v>
      </c>
      <c r="D25" s="5">
        <v>2</v>
      </c>
      <c r="E25" s="5">
        <v>9</v>
      </c>
      <c r="F25" s="5" t="s">
        <v>2</v>
      </c>
      <c r="G25" s="5" t="s">
        <v>2</v>
      </c>
      <c r="H25" s="30"/>
      <c r="I25" s="103">
        <v>11429</v>
      </c>
      <c r="J25" s="113" t="s">
        <v>928</v>
      </c>
      <c r="K25" s="24">
        <f>'BPN mi. lei'!K25/'BPN % (PIB ) 2 '!K$139*100</f>
        <v>-0.16808988764044944</v>
      </c>
      <c r="L25" s="24">
        <f>'BPN mi. lei'!L25/'BPN % (PIB ) 2 '!L$139*100</f>
        <v>-0.09873949579831934</v>
      </c>
      <c r="M25" s="24">
        <f>'BPN mi. lei'!M25/'BPN % (PIB ) 2 '!M$139*100</f>
        <v>-0.09072762395363812</v>
      </c>
      <c r="N25" s="39">
        <f>'BPN mi. lei'!N25/'BPN % (PIB ) 2 '!N$139*100</f>
        <v>-0.08327423167848699</v>
      </c>
    </row>
    <row r="26" spans="1:14" s="12" customFormat="1" ht="15" customHeight="1">
      <c r="A26" s="226" t="s">
        <v>1</v>
      </c>
      <c r="B26" s="11" t="s">
        <v>1</v>
      </c>
      <c r="C26" s="11" t="s">
        <v>11</v>
      </c>
      <c r="D26" s="11" t="s">
        <v>11</v>
      </c>
      <c r="E26" s="11" t="s">
        <v>2</v>
      </c>
      <c r="F26" s="11" t="s">
        <v>2</v>
      </c>
      <c r="G26" s="11" t="s">
        <v>2</v>
      </c>
      <c r="H26" s="33"/>
      <c r="I26" s="105" t="s">
        <v>23</v>
      </c>
      <c r="J26" s="214" t="s">
        <v>929</v>
      </c>
      <c r="K26" s="25">
        <f>'BPN mi. lei'!K26/'BPN % (PIB ) 2 '!K$139*100</f>
        <v>0.31498127340823967</v>
      </c>
      <c r="L26" s="25">
        <f>'BPN mi. lei'!L26/'BPN % (PIB ) 2 '!L$139*100</f>
        <v>0.3392857142857143</v>
      </c>
      <c r="M26" s="25">
        <f>'BPN mi. lei'!M26/'BPN % (PIB ) 2 '!M$139*100</f>
        <v>0.3523502897617515</v>
      </c>
      <c r="N26" s="41">
        <f>'BPN mi. lei'!N26/'BPN % (PIB ) 2 '!N$139*100</f>
        <v>0.35135933806146574</v>
      </c>
    </row>
    <row r="27" spans="1:14" ht="30.75" customHeight="1">
      <c r="A27" s="224" t="s">
        <v>1</v>
      </c>
      <c r="B27" s="5" t="s">
        <v>1</v>
      </c>
      <c r="C27" s="5" t="s">
        <v>11</v>
      </c>
      <c r="D27" s="5" t="s">
        <v>12</v>
      </c>
      <c r="E27" s="5" t="s">
        <v>2</v>
      </c>
      <c r="F27" s="5" t="s">
        <v>2</v>
      </c>
      <c r="G27" s="5" t="s">
        <v>2</v>
      </c>
      <c r="H27" s="30"/>
      <c r="I27" s="103" t="s">
        <v>24</v>
      </c>
      <c r="J27" s="213" t="s">
        <v>930</v>
      </c>
      <c r="K27" s="24">
        <f>'BPN mi. lei'!K27/'BPN % (PIB ) 2 '!K$139*100</f>
        <v>0.3642696629213483</v>
      </c>
      <c r="L27" s="24">
        <f>'BPN mi. lei'!L27/'BPN % (PIB ) 2 '!L$139*100</f>
        <v>0.34404761904761905</v>
      </c>
      <c r="M27" s="24">
        <f>'BPN mi. lei'!M27/'BPN % (PIB ) 2 '!M$139*100</f>
        <v>0.32292337411461686</v>
      </c>
      <c r="N27" s="39">
        <f>'BPN mi. lei'!N27/'BPN % (PIB ) 2 '!N$139*100</f>
        <v>0.3260638297872341</v>
      </c>
    </row>
    <row r="28" spans="1:14" ht="15" customHeight="1">
      <c r="A28" s="224" t="s">
        <v>1</v>
      </c>
      <c r="B28" s="5" t="s">
        <v>1</v>
      </c>
      <c r="C28" s="5" t="s">
        <v>11</v>
      </c>
      <c r="D28" s="5" t="s">
        <v>21</v>
      </c>
      <c r="E28" s="5" t="s">
        <v>2</v>
      </c>
      <c r="F28" s="5" t="s">
        <v>2</v>
      </c>
      <c r="G28" s="5" t="s">
        <v>2</v>
      </c>
      <c r="H28" s="30"/>
      <c r="I28" s="103" t="s">
        <v>25</v>
      </c>
      <c r="J28" s="213" t="s">
        <v>931</v>
      </c>
      <c r="K28" s="24">
        <f>'BPN mi. lei'!K28/'BPN % (PIB ) 2 '!K$139*100</f>
        <v>0.648689138576779</v>
      </c>
      <c r="L28" s="24">
        <f>'BPN mi. lei'!L28/'BPN % (PIB ) 2 '!L$139*100</f>
        <v>0.6528011204481793</v>
      </c>
      <c r="M28" s="24">
        <f>'BPN mi. lei'!M28/'BPN % (PIB ) 2 '!M$139*100</f>
        <v>0.6587894397939472</v>
      </c>
      <c r="N28" s="39">
        <f>'BPN mi. lei'!N28/'BPN % (PIB ) 2 '!N$139*100</f>
        <v>0.658628841607565</v>
      </c>
    </row>
    <row r="29" spans="1:14" ht="15" customHeight="1">
      <c r="A29" s="224" t="s">
        <v>1</v>
      </c>
      <c r="B29" s="5" t="s">
        <v>1</v>
      </c>
      <c r="C29" s="5" t="s">
        <v>11</v>
      </c>
      <c r="D29" s="5" t="s">
        <v>21</v>
      </c>
      <c r="E29" s="5">
        <v>3</v>
      </c>
      <c r="F29" s="5" t="s">
        <v>2</v>
      </c>
      <c r="G29" s="5" t="s">
        <v>2</v>
      </c>
      <c r="H29" s="30"/>
      <c r="I29" s="103">
        <v>11463</v>
      </c>
      <c r="J29" s="113" t="s">
        <v>932</v>
      </c>
      <c r="K29" s="191">
        <f>'BPN mi. lei'!K29/'BPN % (PIB ) 2 '!K$139*100</f>
        <v>0.6052434456928839</v>
      </c>
      <c r="L29" s="191">
        <f>'BPN mi. lei'!L29/'BPN % (PIB ) 2 '!L$139*100</f>
        <v>0.5688375350140056</v>
      </c>
      <c r="M29" s="191">
        <f>'BPN mi. lei'!M29/'BPN % (PIB ) 2 '!M$139*100</f>
        <v>0.5323889246619447</v>
      </c>
      <c r="N29" s="192">
        <f>'BPN mi. lei'!N29/'BPN % (PIB ) 2 '!N$139*100</f>
        <v>0.4963356973995272</v>
      </c>
    </row>
    <row r="30" spans="1:14" ht="15" customHeight="1">
      <c r="A30" s="224" t="s">
        <v>1</v>
      </c>
      <c r="B30" s="5" t="s">
        <v>1</v>
      </c>
      <c r="C30" s="5" t="s">
        <v>12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26</v>
      </c>
      <c r="J30" s="116" t="s">
        <v>933</v>
      </c>
      <c r="K30" s="21">
        <f>'BPN mi. lei'!K30/'BPN % (PIB ) 2 '!K$139*100</f>
        <v>0.9644943820224717</v>
      </c>
      <c r="L30" s="21">
        <f>'BPN mi. lei'!L30/'BPN % (PIB ) 2 '!L$139*100</f>
        <v>0.9817927170868348</v>
      </c>
      <c r="M30" s="21">
        <f>'BPN mi. lei'!M30/'BPN % (PIB ) 2 '!M$139*100</f>
        <v>1.0328396651641985</v>
      </c>
      <c r="N30" s="40">
        <f>'BPN mi. lei'!N30/'BPN % (PIB ) 2 '!N$139*100</f>
        <v>0.966725768321513</v>
      </c>
    </row>
    <row r="31" spans="1:14" ht="15" customHeight="1">
      <c r="A31" s="224" t="s">
        <v>1</v>
      </c>
      <c r="B31" s="5" t="s">
        <v>6</v>
      </c>
      <c r="C31" s="5" t="s">
        <v>2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0" t="s">
        <v>27</v>
      </c>
      <c r="J31" s="110" t="s">
        <v>934</v>
      </c>
      <c r="K31" s="45">
        <f>'BPN mi. lei'!K31/'BPN % (PIB ) 2 '!K$139*100</f>
        <v>10.084344569288389</v>
      </c>
      <c r="L31" s="45">
        <f>'BPN mi. lei'!L31/'BPN % (PIB ) 2 '!L$139*100</f>
        <v>10.242997198879552</v>
      </c>
      <c r="M31" s="45">
        <f>'BPN mi. lei'!M31/'BPN % (PIB ) 2 '!M$139*100</f>
        <v>10.34900193174501</v>
      </c>
      <c r="N31" s="46">
        <f>'BPN mi. lei'!N31/'BPN % (PIB ) 2 '!N$139*100</f>
        <v>10.346335697399526</v>
      </c>
    </row>
    <row r="32" spans="1:18" ht="15" customHeight="1">
      <c r="A32" s="224" t="s">
        <v>1</v>
      </c>
      <c r="B32" s="5" t="s">
        <v>6</v>
      </c>
      <c r="C32" s="5" t="s">
        <v>1</v>
      </c>
      <c r="D32" s="5" t="s">
        <v>2</v>
      </c>
      <c r="E32" s="5" t="s">
        <v>2</v>
      </c>
      <c r="F32" s="5" t="s">
        <v>2</v>
      </c>
      <c r="G32" s="5" t="s">
        <v>2</v>
      </c>
      <c r="H32" s="30"/>
      <c r="I32" s="104" t="s">
        <v>28</v>
      </c>
      <c r="J32" s="116" t="s">
        <v>1012</v>
      </c>
      <c r="K32" s="21">
        <f>'BPN mi. lei'!K32/'BPN % (PIB ) 2 '!K$139*100</f>
        <v>7.642397003745319</v>
      </c>
      <c r="L32" s="21">
        <f>'BPN mi. lei'!L32/'BPN % (PIB ) 2 '!L$139*100</f>
        <v>7.762605042016807</v>
      </c>
      <c r="M32" s="21">
        <f>'BPN mi. lei'!M32/'BPN % (PIB ) 2 '!M$139*100</f>
        <v>7.8428847392144245</v>
      </c>
      <c r="N32" s="40">
        <f>'BPN mi. lei'!N32/'BPN % (PIB ) 2 '!N$139*100</f>
        <v>7.841016548463357</v>
      </c>
      <c r="O32" s="19"/>
      <c r="P32" s="19"/>
      <c r="Q32" s="19"/>
      <c r="R32" s="19"/>
    </row>
    <row r="33" spans="1:14" ht="15" customHeight="1">
      <c r="A33" s="224" t="s">
        <v>1</v>
      </c>
      <c r="B33" s="5" t="s">
        <v>6</v>
      </c>
      <c r="C33" s="5" t="s">
        <v>6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32</v>
      </c>
      <c r="J33" s="116" t="s">
        <v>935</v>
      </c>
      <c r="K33" s="21">
        <f>'BPN mi. lei'!K33/'BPN % (PIB ) 2 '!K$139*100</f>
        <v>2.4419475655430714</v>
      </c>
      <c r="L33" s="21">
        <f>'BPN mi. lei'!L33/'BPN % (PIB ) 2 '!L$139*100</f>
        <v>2.480392156862745</v>
      </c>
      <c r="M33" s="21">
        <f>'BPN mi. lei'!M33/'BPN % (PIB ) 2 '!M$139*100</f>
        <v>2.506117192530586</v>
      </c>
      <c r="N33" s="40">
        <f>'BPN mi. lei'!N33/'BPN % (PIB ) 2 '!N$139*100</f>
        <v>2.50531914893617</v>
      </c>
    </row>
    <row r="34" spans="1:18" ht="15" customHeight="1">
      <c r="A34" s="224" t="s">
        <v>1</v>
      </c>
      <c r="B34" s="5" t="s">
        <v>7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107" t="s">
        <v>34</v>
      </c>
      <c r="J34" s="118" t="s">
        <v>936</v>
      </c>
      <c r="K34" s="22">
        <f>'BPN mi. lei'!K34/'BPN % (PIB ) 2 '!K$139*100</f>
        <v>2.847041198501872</v>
      </c>
      <c r="L34" s="22">
        <f>'BPN mi. lei'!L34/'BPN % (PIB ) 2 '!L$139*100</f>
        <v>1.7209383753501402</v>
      </c>
      <c r="M34" s="22">
        <f>'BPN mi. lei'!M34/'BPN % (PIB ) 2 '!M$139*100</f>
        <v>1.2288473921442369</v>
      </c>
      <c r="N34" s="36">
        <f>'BPN mi. lei'!N34/'BPN % (PIB ) 2 '!N$139*100</f>
        <v>0.7497635933806146</v>
      </c>
      <c r="O34" s="19"/>
      <c r="P34" s="19"/>
      <c r="Q34" s="19"/>
      <c r="R34" s="19"/>
    </row>
    <row r="35" spans="1:14" ht="15" customHeight="1">
      <c r="A35" s="224" t="s">
        <v>1</v>
      </c>
      <c r="B35" s="5" t="s">
        <v>7</v>
      </c>
      <c r="C35" s="5" t="s">
        <v>1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104" t="s">
        <v>36</v>
      </c>
      <c r="J35" s="116" t="s">
        <v>937</v>
      </c>
      <c r="K35" s="21">
        <f>'BPN mi. lei'!K35/'BPN % (PIB ) 2 '!K$139*100</f>
        <v>0.28883895131086146</v>
      </c>
      <c r="L35" s="21">
        <f>'BPN mi. lei'!L35/'BPN % (PIB ) 2 '!L$139*100</f>
        <v>0.1076330532212885</v>
      </c>
      <c r="M35" s="21">
        <f>'BPN mi. lei'!M35/'BPN % (PIB ) 2 '!M$139*100</f>
        <v>0.0034127495170637474</v>
      </c>
      <c r="N35" s="40">
        <f>'BPN mi. lei'!N35/'BPN % (PIB ) 2 '!N$139*100</f>
        <v>0.00301418439716312</v>
      </c>
    </row>
    <row r="36" spans="1:14" ht="15" customHeight="1">
      <c r="A36" s="224" t="s">
        <v>1</v>
      </c>
      <c r="B36" s="5" t="s">
        <v>7</v>
      </c>
      <c r="C36" s="5" t="s">
        <v>6</v>
      </c>
      <c r="D36" s="5" t="s">
        <v>2</v>
      </c>
      <c r="E36" s="5" t="s">
        <v>2</v>
      </c>
      <c r="F36" s="5" t="s">
        <v>2</v>
      </c>
      <c r="G36" s="5" t="s">
        <v>2</v>
      </c>
      <c r="H36" s="30"/>
      <c r="I36" s="104" t="s">
        <v>37</v>
      </c>
      <c r="J36" s="116" t="s">
        <v>938</v>
      </c>
      <c r="K36" s="21">
        <f>'BPN mi. lei'!K36/'BPN % (PIB ) 2 '!K$139*100</f>
        <v>2.5582022471910113</v>
      </c>
      <c r="L36" s="21">
        <f>'BPN mi. lei'!L36/'BPN % (PIB ) 2 '!L$139*100</f>
        <v>1.6133053221288516</v>
      </c>
      <c r="M36" s="21">
        <f>'BPN mi. lei'!M36/'BPN % (PIB ) 2 '!M$139*100</f>
        <v>1.2254346426271732</v>
      </c>
      <c r="N36" s="40">
        <f>'BPN mi. lei'!N36/'BPN % (PIB ) 2 '!N$139*100</f>
        <v>0.7467494089834515</v>
      </c>
    </row>
    <row r="37" spans="1:18" s="12" customFormat="1" ht="15" customHeight="1">
      <c r="A37" s="226" t="s">
        <v>1</v>
      </c>
      <c r="B37" s="11" t="s">
        <v>11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33"/>
      <c r="I37" s="100" t="s">
        <v>38</v>
      </c>
      <c r="J37" s="110" t="s">
        <v>939</v>
      </c>
      <c r="K37" s="45">
        <f>'BPN mi. lei'!K37/'BPN % (PIB ) 2 '!K$139*100</f>
        <v>1.5068913857677904</v>
      </c>
      <c r="L37" s="45">
        <f>'BPN mi. lei'!L37/'BPN % (PIB ) 2 '!L$139*100</f>
        <v>1.4709383753501397</v>
      </c>
      <c r="M37" s="45">
        <f>'BPN mi. lei'!M37/'BPN % (PIB ) 2 '!M$139*100</f>
        <v>1.4203477141017387</v>
      </c>
      <c r="N37" s="46">
        <f>'BPN mi. lei'!N37/'BPN % (PIB ) 2 '!N$139*100</f>
        <v>1.3662529550827422</v>
      </c>
      <c r="O37" s="20"/>
      <c r="P37" s="20"/>
      <c r="Q37" s="20"/>
      <c r="R37" s="20"/>
    </row>
    <row r="38" spans="1:14" ht="15" customHeight="1">
      <c r="A38" s="224" t="s">
        <v>1</v>
      </c>
      <c r="B38" s="5" t="s">
        <v>11</v>
      </c>
      <c r="C38" s="5" t="s">
        <v>1</v>
      </c>
      <c r="D38" s="5" t="s">
        <v>2</v>
      </c>
      <c r="E38" s="5" t="s">
        <v>2</v>
      </c>
      <c r="F38" s="5" t="s">
        <v>2</v>
      </c>
      <c r="G38" s="5" t="s">
        <v>2</v>
      </c>
      <c r="H38" s="30"/>
      <c r="I38" s="103" t="s">
        <v>39</v>
      </c>
      <c r="J38" s="114" t="s">
        <v>940</v>
      </c>
      <c r="K38" s="24">
        <f>'BPN mi. lei'!K38/'BPN % (PIB ) 2 '!K$139*100</f>
        <v>0.21138576779026214</v>
      </c>
      <c r="L38" s="24">
        <f>'BPN mi. lei'!L38/'BPN % (PIB ) 2 '!L$139*100</f>
        <v>0.1915966386554622</v>
      </c>
      <c r="M38" s="24">
        <f>'BPN mi. lei'!M38/'BPN % (PIB ) 2 '!M$139*100</f>
        <v>0.18982614294913072</v>
      </c>
      <c r="N38" s="39">
        <f>'BPN mi. lei'!N38/'BPN % (PIB ) 2 '!N$139*100</f>
        <v>0.1906028368794326</v>
      </c>
    </row>
    <row r="39" spans="1:14" s="163" customFormat="1" ht="15" customHeight="1">
      <c r="A39" s="227" t="s">
        <v>1</v>
      </c>
      <c r="B39" s="161" t="s">
        <v>11</v>
      </c>
      <c r="C39" s="161" t="s">
        <v>6</v>
      </c>
      <c r="D39" s="161" t="s">
        <v>2</v>
      </c>
      <c r="E39" s="161" t="s">
        <v>2</v>
      </c>
      <c r="F39" s="161" t="s">
        <v>2</v>
      </c>
      <c r="G39" s="161" t="s">
        <v>2</v>
      </c>
      <c r="H39" s="162"/>
      <c r="I39" s="104" t="s">
        <v>40</v>
      </c>
      <c r="J39" s="164" t="s">
        <v>941</v>
      </c>
      <c r="K39" s="21">
        <f>'BPN mi. lei'!K39/'BPN % (PIB ) 2 '!K$139*100</f>
        <v>1.025243445692884</v>
      </c>
      <c r="L39" s="21">
        <f>'BPN mi. lei'!L39/'BPN % (PIB ) 2 '!L$139*100</f>
        <v>0.9789915966386554</v>
      </c>
      <c r="M39" s="21">
        <f>'BPN mi. lei'!M39/'BPN % (PIB ) 2 '!M$139*100</f>
        <v>0.9033483580167417</v>
      </c>
      <c r="N39" s="40">
        <f>'BPN mi. lei'!N39/'BPN % (PIB ) 2 '!N$139*100</f>
        <v>0.8310874704491726</v>
      </c>
    </row>
    <row r="40" spans="1:14" ht="15" customHeight="1">
      <c r="A40" s="224" t="s">
        <v>1</v>
      </c>
      <c r="B40" s="5" t="s">
        <v>11</v>
      </c>
      <c r="C40" s="5" t="s">
        <v>7</v>
      </c>
      <c r="D40" s="5" t="s">
        <v>2</v>
      </c>
      <c r="E40" s="5" t="s">
        <v>2</v>
      </c>
      <c r="F40" s="5" t="s">
        <v>2</v>
      </c>
      <c r="G40" s="5" t="s">
        <v>2</v>
      </c>
      <c r="H40" s="30"/>
      <c r="I40" s="104" t="s">
        <v>41</v>
      </c>
      <c r="J40" s="164" t="s">
        <v>942</v>
      </c>
      <c r="K40" s="21">
        <f>'BPN mi. lei'!K40/'BPN % (PIB ) 2 '!K$139*100</f>
        <v>0.15767790262172285</v>
      </c>
      <c r="L40" s="21">
        <f>'BPN mi. lei'!L40/'BPN % (PIB ) 2 '!L$139*100</f>
        <v>0.14747899159663866</v>
      </c>
      <c r="M40" s="21">
        <f>'BPN mi. lei'!M40/'BPN % (PIB ) 2 '!M$139*100</f>
        <v>0.20605280103026402</v>
      </c>
      <c r="N40" s="40">
        <f>'BPN mi. lei'!N40/'BPN % (PIB ) 2 '!N$139*100</f>
        <v>0.20685579196217493</v>
      </c>
    </row>
    <row r="41" spans="1:14" s="8" customFormat="1" ht="15" customHeight="1">
      <c r="A41" s="225" t="s">
        <v>1</v>
      </c>
      <c r="B41" s="7" t="s">
        <v>11</v>
      </c>
      <c r="C41" s="7" t="s">
        <v>11</v>
      </c>
      <c r="D41" s="7" t="s">
        <v>2</v>
      </c>
      <c r="E41" s="7" t="s">
        <v>2</v>
      </c>
      <c r="F41" s="7" t="s">
        <v>2</v>
      </c>
      <c r="G41" s="7" t="s">
        <v>2</v>
      </c>
      <c r="H41" s="31"/>
      <c r="I41" s="102" t="s">
        <v>42</v>
      </c>
      <c r="J41" s="165" t="s">
        <v>943</v>
      </c>
      <c r="K41" s="43">
        <f>'BPN mi. lei'!K41/'BPN % (PIB ) 2 '!K$139*100</f>
        <v>0.0800749063670412</v>
      </c>
      <c r="L41" s="43">
        <f>'BPN mi. lei'!L41/'BPN % (PIB ) 2 '!L$139*100</f>
        <v>0.0949579831932773</v>
      </c>
      <c r="M41" s="43">
        <f>'BPN mi. lei'!M41/'BPN % (PIB ) 2 '!M$139*100</f>
        <v>0.08731487443657436</v>
      </c>
      <c r="N41" s="44">
        <f>'BPN mi. lei'!N41/'BPN % (PIB ) 2 '!N$139*100</f>
        <v>0.0801418439716312</v>
      </c>
    </row>
    <row r="42" spans="1:14" ht="15" customHeight="1" thickBot="1">
      <c r="A42" s="224" t="s">
        <v>1</v>
      </c>
      <c r="B42" s="5" t="s">
        <v>11</v>
      </c>
      <c r="C42" s="5" t="s">
        <v>12</v>
      </c>
      <c r="D42" s="5" t="s">
        <v>2</v>
      </c>
      <c r="E42" s="5" t="s">
        <v>2</v>
      </c>
      <c r="F42" s="5" t="s">
        <v>2</v>
      </c>
      <c r="G42" s="5" t="s">
        <v>2</v>
      </c>
      <c r="H42" s="30"/>
      <c r="I42" s="127" t="s">
        <v>43</v>
      </c>
      <c r="J42" s="166" t="s">
        <v>944</v>
      </c>
      <c r="K42" s="216">
        <f>'BPN mi. lei'!K42/'BPN % (PIB ) 2 '!K$139*100</f>
        <v>0.03250936329588015</v>
      </c>
      <c r="L42" s="61">
        <f>'BPN mi. lei'!L42/'BPN % (PIB ) 2 '!L$139*100</f>
        <v>0.05791316526610645</v>
      </c>
      <c r="M42" s="216">
        <f>'BPN mi. lei'!M42/'BPN % (PIB ) 2 '!M$139*100</f>
        <v>0.033805537669027684</v>
      </c>
      <c r="N42" s="70">
        <f>'BPN mi. lei'!N42/'BPN % (PIB ) 2 '!N$139*100</f>
        <v>0.05756501182033097</v>
      </c>
    </row>
    <row r="43" spans="1:14" ht="19.5" thickTop="1">
      <c r="A43" s="228"/>
      <c r="B43" s="54"/>
      <c r="C43" s="54"/>
      <c r="D43" s="54"/>
      <c r="E43" s="54"/>
      <c r="F43" s="54"/>
      <c r="G43" s="54"/>
      <c r="H43" s="55"/>
      <c r="I43" s="160">
        <v>2</v>
      </c>
      <c r="J43" s="119" t="s">
        <v>945</v>
      </c>
      <c r="K43" s="60">
        <f>'BPN mi. lei'!K43/'BPN % (PIB ) 2 '!K$139*100</f>
        <v>39.53887640449438</v>
      </c>
      <c r="L43" s="60">
        <f>'BPN mi. lei'!L43/'BPN % (PIB ) 2 '!L$139*100</f>
        <v>38.3547619047619</v>
      </c>
      <c r="M43" s="60">
        <f>'BPN mi. lei'!M43/'BPN % (PIB ) 2 '!M$139*100</f>
        <v>38.33180940115905</v>
      </c>
      <c r="N43" s="93">
        <f>'BPN mi. lei'!N43/'BPN % (PIB ) 2 '!N$139*100</f>
        <v>37.99013002364066</v>
      </c>
    </row>
    <row r="44" spans="1:14" ht="15.75">
      <c r="A44" s="228"/>
      <c r="B44" s="54"/>
      <c r="C44" s="54"/>
      <c r="D44" s="54"/>
      <c r="E44" s="54"/>
      <c r="F44" s="54"/>
      <c r="G44" s="54"/>
      <c r="H44" s="55"/>
      <c r="I44" s="380"/>
      <c r="J44" s="120" t="s">
        <v>946</v>
      </c>
      <c r="K44" s="274">
        <f>'BPN mi. lei'!K44/'BPN % (PIB ) 2 '!K$139*100</f>
        <v>37.875355805243444</v>
      </c>
      <c r="L44" s="274">
        <f>'BPN mi. lei'!L44/'BPN % (PIB ) 2 '!L$139*100</f>
        <v>36.694257703081234</v>
      </c>
      <c r="M44" s="274">
        <f>'BPN mi. lei'!M44/'BPN % (PIB ) 2 '!M$139*100</f>
        <v>36.15537669027688</v>
      </c>
      <c r="N44" s="275">
        <f>'BPN mi. lei'!N44/'BPN % (PIB ) 2 '!N$139*100</f>
        <v>35.55833333333333</v>
      </c>
    </row>
    <row r="45" spans="1:14" ht="15.75">
      <c r="A45" s="228"/>
      <c r="B45" s="54"/>
      <c r="C45" s="54"/>
      <c r="D45" s="54"/>
      <c r="E45" s="54"/>
      <c r="F45" s="54"/>
      <c r="G45" s="54"/>
      <c r="H45" s="55"/>
      <c r="I45" s="380"/>
      <c r="J45" s="121" t="s">
        <v>947</v>
      </c>
      <c r="K45" s="274">
        <f>'BPN mi. lei'!K45/'BPN % (PIB ) 2 '!K$139*100</f>
        <v>1.663445692883895</v>
      </c>
      <c r="L45" s="274">
        <f>'BPN mi. lei'!L45/'BPN % (PIB ) 2 '!L$139*100</f>
        <v>1.6606442577030815</v>
      </c>
      <c r="M45" s="274">
        <f>'BPN mi. lei'!M45/'BPN % (PIB ) 2 '!M$139*100</f>
        <v>2.1763683193818415</v>
      </c>
      <c r="N45" s="275">
        <f>'BPN mi. lei'!N45/'BPN % (PIB ) 2 '!N$139*100</f>
        <v>2.4319739952718678</v>
      </c>
    </row>
    <row r="46" spans="1:14" ht="15.75">
      <c r="A46" s="228"/>
      <c r="B46" s="54"/>
      <c r="C46" s="54"/>
      <c r="D46" s="54"/>
      <c r="E46" s="54"/>
      <c r="F46" s="54"/>
      <c r="G46" s="54"/>
      <c r="H46" s="55"/>
      <c r="I46" s="129" t="s">
        <v>883</v>
      </c>
      <c r="J46" s="122" t="s">
        <v>949</v>
      </c>
      <c r="K46" s="288">
        <f>'BPN mi. lei'!K46/'BPN % (PIB ) 2 '!K$139*100</f>
        <v>2.34936329588015</v>
      </c>
      <c r="L46" s="288">
        <f>'BPN mi. lei'!L46/'BPN % (PIB ) 2 '!L$139*100</f>
        <v>2.2442577030812325</v>
      </c>
      <c r="M46" s="288">
        <f>'BPN mi. lei'!M46/'BPN % (PIB ) 2 '!M$139*100</f>
        <v>3.4052801030264</v>
      </c>
      <c r="N46" s="289">
        <f>'BPN mi. lei'!N46/'BPN % (PIB ) 2 '!N$139*100</f>
        <v>3.9775413711583925</v>
      </c>
    </row>
    <row r="47" spans="1:14" ht="15.75">
      <c r="A47" s="228"/>
      <c r="B47" s="54"/>
      <c r="C47" s="54"/>
      <c r="D47" s="54"/>
      <c r="E47" s="54"/>
      <c r="F47" s="54"/>
      <c r="G47" s="54"/>
      <c r="H47" s="55"/>
      <c r="I47" s="381"/>
      <c r="J47" s="120" t="s">
        <v>946</v>
      </c>
      <c r="K47" s="286">
        <f>'BPN mi. lei'!K47/'BPN % (PIB ) 2 '!K$139*100</f>
        <v>2.333558052434457</v>
      </c>
      <c r="L47" s="286">
        <f>'BPN mi. lei'!L47/'BPN % (PIB ) 2 '!L$139*100</f>
        <v>2.225420168067227</v>
      </c>
      <c r="M47" s="286">
        <f>'BPN mi. lei'!M47/'BPN % (PIB ) 2 '!M$139*100</f>
        <v>3.3879587894397942</v>
      </c>
      <c r="N47" s="287">
        <f>'BPN mi. lei'!N47/'BPN % (PIB ) 2 '!N$139*100</f>
        <v>3.96725768321513</v>
      </c>
    </row>
    <row r="48" spans="1:14" ht="15.75">
      <c r="A48" s="228"/>
      <c r="B48" s="54"/>
      <c r="C48" s="54"/>
      <c r="D48" s="54"/>
      <c r="E48" s="54"/>
      <c r="F48" s="54"/>
      <c r="G48" s="54"/>
      <c r="H48" s="55"/>
      <c r="I48" s="381"/>
      <c r="J48" s="121" t="s">
        <v>947</v>
      </c>
      <c r="K48" s="362">
        <f>'BPN mi. lei'!K48/'BPN % (PIB ) 2 '!K$139*100</f>
        <v>0.015805243445692885</v>
      </c>
      <c r="L48" s="362">
        <f>'BPN mi. lei'!L48/'BPN % (PIB ) 2 '!L$139*100</f>
        <v>0.0188375350140056</v>
      </c>
      <c r="M48" s="362">
        <f>'BPN mi. lei'!M48/'BPN % (PIB ) 2 '!M$139*100</f>
        <v>0.017321313586606567</v>
      </c>
      <c r="N48" s="363">
        <f>'BPN mi. lei'!N48/'BPN % (PIB ) 2 '!N$139*100</f>
        <v>0.01028368794326241</v>
      </c>
    </row>
    <row r="49" spans="1:14" ht="15.75">
      <c r="A49" s="228"/>
      <c r="B49" s="54"/>
      <c r="C49" s="54"/>
      <c r="D49" s="54"/>
      <c r="E49" s="54"/>
      <c r="F49" s="54"/>
      <c r="G49" s="54"/>
      <c r="H49" s="55"/>
      <c r="I49" s="129" t="s">
        <v>884</v>
      </c>
      <c r="J49" s="122" t="s">
        <v>1025</v>
      </c>
      <c r="K49" s="288">
        <f>'BPN mi. lei'!K49/'BPN % (PIB ) 2 '!K$139*100</f>
        <v>0.31573033707865167</v>
      </c>
      <c r="L49" s="288">
        <f>'BPN mi. lei'!L49/'BPN % (PIB ) 2 '!L$139*100</f>
        <v>0.2822829131652661</v>
      </c>
      <c r="M49" s="288">
        <f>'BPN mi. lei'!M49/'BPN % (PIB ) 2 '!M$139*100</f>
        <v>0.2678686413393432</v>
      </c>
      <c r="N49" s="289">
        <f>'BPN mi. lei'!N49/'BPN % (PIB ) 2 '!N$139*100</f>
        <v>0.23888888888888887</v>
      </c>
    </row>
    <row r="50" spans="1:14" ht="15.75">
      <c r="A50" s="228"/>
      <c r="B50" s="54"/>
      <c r="C50" s="54"/>
      <c r="D50" s="54"/>
      <c r="E50" s="54"/>
      <c r="F50" s="54"/>
      <c r="G50" s="54"/>
      <c r="H50" s="55"/>
      <c r="I50" s="381"/>
      <c r="J50" s="120" t="s">
        <v>946</v>
      </c>
      <c r="K50" s="286">
        <f>'BPN mi. lei'!K50/'BPN % (PIB ) 2 '!K$139*100</f>
        <v>0.31573033707865167</v>
      </c>
      <c r="L50" s="286">
        <f>'BPN mi. lei'!L50/'BPN % (PIB ) 2 '!L$139*100</f>
        <v>0.2822829131652661</v>
      </c>
      <c r="M50" s="286">
        <f>'BPN mi. lei'!M50/'BPN % (PIB ) 2 '!M$139*100</f>
        <v>0.2678686413393432</v>
      </c>
      <c r="N50" s="287">
        <f>'BPN mi. lei'!N50/'BPN % (PIB ) 2 '!N$139*100</f>
        <v>0.23888888888888887</v>
      </c>
    </row>
    <row r="51" spans="1:14" ht="15.75">
      <c r="A51" s="228"/>
      <c r="B51" s="54"/>
      <c r="C51" s="54"/>
      <c r="D51" s="54"/>
      <c r="E51" s="54"/>
      <c r="F51" s="54"/>
      <c r="G51" s="54"/>
      <c r="H51" s="55"/>
      <c r="I51" s="381"/>
      <c r="J51" s="121" t="s">
        <v>947</v>
      </c>
      <c r="K51" s="286">
        <f>'BPN mi. lei'!K51/'BPN % (PIB ) 2 '!K$139*100</f>
        <v>0</v>
      </c>
      <c r="L51" s="286">
        <f>'BPN mi. lei'!L51/'BPN % (PIB ) 2 '!L$139*100</f>
        <v>0</v>
      </c>
      <c r="M51" s="286">
        <f>'BPN mi. lei'!M51/'BPN % (PIB ) 2 '!M$139*100</f>
        <v>0</v>
      </c>
      <c r="N51" s="287">
        <f>'BPN mi. lei'!N51/'BPN % (PIB ) 2 '!N$139*100</f>
        <v>0</v>
      </c>
    </row>
    <row r="52" spans="1:14" ht="15.75">
      <c r="A52" s="228"/>
      <c r="B52" s="54"/>
      <c r="C52" s="54"/>
      <c r="D52" s="54"/>
      <c r="E52" s="54"/>
      <c r="F52" s="54"/>
      <c r="G52" s="54"/>
      <c r="H52" s="55"/>
      <c r="I52" s="129" t="s">
        <v>885</v>
      </c>
      <c r="J52" s="122" t="s">
        <v>968</v>
      </c>
      <c r="K52" s="288">
        <f>'BPN mi. lei'!K52/'BPN % (PIB ) 2 '!K$139*100</f>
        <v>1.357677902621723</v>
      </c>
      <c r="L52" s="288">
        <f>'BPN mi. lei'!L52/'BPN % (PIB ) 2 '!L$139*100</f>
        <v>1.6155462184873948</v>
      </c>
      <c r="M52" s="288">
        <f>'BPN mi. lei'!M52/'BPN % (PIB ) 2 '!M$139*100</f>
        <v>1.1905988409529942</v>
      </c>
      <c r="N52" s="289">
        <f>'BPN mi. lei'!N52/'BPN % (PIB ) 2 '!N$139*100</f>
        <v>1.2198581560283688</v>
      </c>
    </row>
    <row r="53" spans="1:14" ht="15.75">
      <c r="A53" s="228"/>
      <c r="B53" s="54"/>
      <c r="C53" s="54"/>
      <c r="D53" s="54"/>
      <c r="E53" s="54"/>
      <c r="F53" s="54"/>
      <c r="G53" s="54"/>
      <c r="H53" s="55"/>
      <c r="I53" s="381"/>
      <c r="J53" s="120" t="s">
        <v>946</v>
      </c>
      <c r="K53" s="286">
        <f>'BPN mi. lei'!K53/'BPN % (PIB ) 2 '!K$139*100</f>
        <v>1.357677902621723</v>
      </c>
      <c r="L53" s="286">
        <f>'BPN mi. lei'!L53/'BPN % (PIB ) 2 '!L$139*100</f>
        <v>1.6155462184873948</v>
      </c>
      <c r="M53" s="286">
        <f>'BPN mi. lei'!M53/'BPN % (PIB ) 2 '!M$139*100</f>
        <v>1.1905988409529942</v>
      </c>
      <c r="N53" s="287">
        <f>'BPN mi. lei'!N53/'BPN % (PIB ) 2 '!N$139*100</f>
        <v>1.2198581560283688</v>
      </c>
    </row>
    <row r="54" spans="1:14" ht="15.75">
      <c r="A54" s="228"/>
      <c r="B54" s="54"/>
      <c r="C54" s="54"/>
      <c r="D54" s="54"/>
      <c r="E54" s="54"/>
      <c r="F54" s="54"/>
      <c r="G54" s="54"/>
      <c r="H54" s="55"/>
      <c r="I54" s="381"/>
      <c r="J54" s="121" t="s">
        <v>947</v>
      </c>
      <c r="K54" s="286">
        <f>'BPN mi. lei'!K54/'BPN % (PIB ) 2 '!K$139*100</f>
        <v>0</v>
      </c>
      <c r="L54" s="286">
        <f>'BPN mi. lei'!L54/'BPN % (PIB ) 2 '!L$139*100</f>
        <v>0</v>
      </c>
      <c r="M54" s="286">
        <f>'BPN mi. lei'!M54/'BPN % (PIB ) 2 '!M$139*100</f>
        <v>0</v>
      </c>
      <c r="N54" s="287">
        <f>'BPN mi. lei'!N54/'BPN % (PIB ) 2 '!N$139*100</f>
        <v>0</v>
      </c>
    </row>
    <row r="55" spans="1:14" ht="15.75">
      <c r="A55" s="228"/>
      <c r="B55" s="54"/>
      <c r="C55" s="54"/>
      <c r="D55" s="54"/>
      <c r="E55" s="54"/>
      <c r="F55" s="54"/>
      <c r="G55" s="54"/>
      <c r="H55" s="55"/>
      <c r="I55" s="129" t="s">
        <v>886</v>
      </c>
      <c r="J55" s="122" t="s">
        <v>950</v>
      </c>
      <c r="K55" s="288">
        <f>'BPN mi. lei'!K55/'BPN % (PIB ) 2 '!K$139*100</f>
        <v>0.4432209737827716</v>
      </c>
      <c r="L55" s="288">
        <f>'BPN mi. lei'!L55/'BPN % (PIB ) 2 '!L$139*100</f>
        <v>0.3430672268907563</v>
      </c>
      <c r="M55" s="288">
        <f>'BPN mi. lei'!M55/'BPN % (PIB ) 2 '!M$139*100</f>
        <v>0.3162266580811333</v>
      </c>
      <c r="N55" s="289">
        <f>'BPN mi. lei'!N55/'BPN % (PIB ) 2 '!N$139*100</f>
        <v>0.29172576832151303</v>
      </c>
    </row>
    <row r="56" spans="1:14" ht="15.75">
      <c r="A56" s="228"/>
      <c r="B56" s="54"/>
      <c r="C56" s="54"/>
      <c r="D56" s="54"/>
      <c r="E56" s="54"/>
      <c r="F56" s="54"/>
      <c r="G56" s="54"/>
      <c r="H56" s="55"/>
      <c r="I56" s="381"/>
      <c r="J56" s="120" t="s">
        <v>946</v>
      </c>
      <c r="K56" s="286">
        <f>'BPN mi. lei'!K56/'BPN % (PIB ) 2 '!K$139*100</f>
        <v>0.4432209737827716</v>
      </c>
      <c r="L56" s="286">
        <f>'BPN mi. lei'!L56/'BPN % (PIB ) 2 '!L$139*100</f>
        <v>0.3430672268907563</v>
      </c>
      <c r="M56" s="286">
        <f>'BPN mi. lei'!M56/'BPN % (PIB ) 2 '!M$139*100</f>
        <v>0.3162266580811333</v>
      </c>
      <c r="N56" s="287">
        <f>'BPN mi. lei'!N56/'BPN % (PIB ) 2 '!N$139*100</f>
        <v>0.29172576832151303</v>
      </c>
    </row>
    <row r="57" spans="1:14" ht="15.75">
      <c r="A57" s="228"/>
      <c r="B57" s="54"/>
      <c r="C57" s="54"/>
      <c r="D57" s="54"/>
      <c r="E57" s="54"/>
      <c r="F57" s="54"/>
      <c r="G57" s="54"/>
      <c r="H57" s="55"/>
      <c r="I57" s="381"/>
      <c r="J57" s="121" t="s">
        <v>947</v>
      </c>
      <c r="K57" s="286">
        <f>'BPN mi. lei'!K57/'BPN % (PIB ) 2 '!K$139*100</f>
        <v>0</v>
      </c>
      <c r="L57" s="286">
        <f>'BPN mi. lei'!L57/'BPN % (PIB ) 2 '!L$139*100</f>
        <v>0</v>
      </c>
      <c r="M57" s="286">
        <f>'BPN mi. lei'!M57/'BPN % (PIB ) 2 '!M$139*100</f>
        <v>0</v>
      </c>
      <c r="N57" s="287">
        <f>'BPN mi. lei'!N57/'BPN % (PIB ) 2 '!N$139*100</f>
        <v>0</v>
      </c>
    </row>
    <row r="58" spans="1:14" ht="15.75">
      <c r="A58" s="228"/>
      <c r="B58" s="54"/>
      <c r="C58" s="54"/>
      <c r="D58" s="54"/>
      <c r="E58" s="54"/>
      <c r="F58" s="54"/>
      <c r="G58" s="54"/>
      <c r="H58" s="55"/>
      <c r="I58" s="129" t="s">
        <v>887</v>
      </c>
      <c r="J58" s="122" t="s">
        <v>951</v>
      </c>
      <c r="K58" s="288">
        <f>'BPN mi. lei'!K58/'BPN % (PIB ) 2 '!K$139*100</f>
        <v>1.7704119850187265</v>
      </c>
      <c r="L58" s="288">
        <f>'BPN mi. lei'!L58/'BPN % (PIB ) 2 '!L$139*100</f>
        <v>1.401330532212885</v>
      </c>
      <c r="M58" s="288">
        <f>'BPN mi. lei'!M58/'BPN % (PIB ) 2 '!M$139*100</f>
        <v>1.2869285254346425</v>
      </c>
      <c r="N58" s="289">
        <f>'BPN mi. lei'!N58/'BPN % (PIB ) 2 '!N$139*100</f>
        <v>1.1869976359338061</v>
      </c>
    </row>
    <row r="59" spans="1:14" ht="15.75">
      <c r="A59" s="228"/>
      <c r="B59" s="54"/>
      <c r="C59" s="54"/>
      <c r="D59" s="54"/>
      <c r="E59" s="54"/>
      <c r="F59" s="54"/>
      <c r="G59" s="54"/>
      <c r="H59" s="55"/>
      <c r="I59" s="381"/>
      <c r="J59" s="120" t="s">
        <v>946</v>
      </c>
      <c r="K59" s="286">
        <f>'BPN mi. lei'!K59/'BPN % (PIB ) 2 '!K$139*100</f>
        <v>1.7597752808988767</v>
      </c>
      <c r="L59" s="286">
        <f>'BPN mi. lei'!L59/'BPN % (PIB ) 2 '!L$139*100</f>
        <v>1.3897058823529411</v>
      </c>
      <c r="M59" s="286">
        <f>'BPN mi. lei'!M59/'BPN % (PIB ) 2 '!M$139*100</f>
        <v>1.2804893754024467</v>
      </c>
      <c r="N59" s="287">
        <f>'BPN mi. lei'!N59/'BPN % (PIB ) 2 '!N$139*100</f>
        <v>1.178132387706856</v>
      </c>
    </row>
    <row r="60" spans="1:14" ht="15.75">
      <c r="A60" s="228"/>
      <c r="B60" s="54"/>
      <c r="C60" s="54"/>
      <c r="D60" s="54"/>
      <c r="E60" s="54"/>
      <c r="F60" s="54"/>
      <c r="G60" s="54"/>
      <c r="H60" s="55"/>
      <c r="I60" s="381"/>
      <c r="J60" s="121" t="s">
        <v>947</v>
      </c>
      <c r="K60" s="362">
        <f>'BPN mi. lei'!K60/'BPN % (PIB ) 2 '!K$139*100</f>
        <v>0.010636704119850186</v>
      </c>
      <c r="L60" s="362">
        <f>'BPN mi. lei'!L60/'BPN % (PIB ) 2 '!L$139*100</f>
        <v>0.011624649859943978</v>
      </c>
      <c r="M60" s="362">
        <f>'BPN mi. lei'!M60/'BPN % (PIB ) 2 '!M$139*100</f>
        <v>0.006439150032195751</v>
      </c>
      <c r="N60" s="363">
        <f>'BPN mi. lei'!N60/'BPN % (PIB ) 2 '!N$139*100</f>
        <v>0.008865248226950355</v>
      </c>
    </row>
    <row r="61" spans="1:14" ht="15.75">
      <c r="A61" s="228"/>
      <c r="B61" s="54"/>
      <c r="C61" s="54"/>
      <c r="D61" s="54"/>
      <c r="E61" s="54"/>
      <c r="F61" s="54"/>
      <c r="G61" s="54"/>
      <c r="H61" s="55"/>
      <c r="I61" s="129" t="s">
        <v>888</v>
      </c>
      <c r="J61" s="122" t="s">
        <v>952</v>
      </c>
      <c r="K61" s="288">
        <f>'BPN mi. lei'!K61/'BPN % (PIB ) 2 '!K$139*100</f>
        <v>0.5761048689138577</v>
      </c>
      <c r="L61" s="288">
        <f>'BPN mi. lei'!L61/'BPN % (PIB ) 2 '!L$139*100</f>
        <v>0.5199579831932772</v>
      </c>
      <c r="M61" s="288">
        <f>'BPN mi. lei'!M61/'BPN % (PIB ) 2 '!M$139*100</f>
        <v>0.47842884739214425</v>
      </c>
      <c r="N61" s="289">
        <f>'BPN mi. lei'!N61/'BPN % (PIB ) 2 '!N$139*100</f>
        <v>0.43959810874704486</v>
      </c>
    </row>
    <row r="62" spans="1:14" ht="15.75">
      <c r="A62" s="228"/>
      <c r="B62" s="54"/>
      <c r="C62" s="54"/>
      <c r="D62" s="54"/>
      <c r="E62" s="54"/>
      <c r="F62" s="54"/>
      <c r="G62" s="54"/>
      <c r="H62" s="55"/>
      <c r="I62" s="381"/>
      <c r="J62" s="120" t="s">
        <v>946</v>
      </c>
      <c r="K62" s="286">
        <f>'BPN mi. lei'!K62/'BPN % (PIB ) 2 '!K$139*100</f>
        <v>0.5247191011235954</v>
      </c>
      <c r="L62" s="286">
        <f>'BPN mi. lei'!L62/'BPN % (PIB ) 2 '!L$139*100</f>
        <v>0.5199579831932772</v>
      </c>
      <c r="M62" s="286">
        <f>'BPN mi. lei'!M62/'BPN % (PIB ) 2 '!M$139*100</f>
        <v>0.47842884739214425</v>
      </c>
      <c r="N62" s="287">
        <f>'BPN mi. lei'!N62/'BPN % (PIB ) 2 '!N$139*100</f>
        <v>0.43959810874704486</v>
      </c>
    </row>
    <row r="63" spans="1:14" ht="15.75">
      <c r="A63" s="228"/>
      <c r="B63" s="54"/>
      <c r="C63" s="54"/>
      <c r="D63" s="54"/>
      <c r="E63" s="54"/>
      <c r="F63" s="54"/>
      <c r="G63" s="54"/>
      <c r="H63" s="55"/>
      <c r="I63" s="381"/>
      <c r="J63" s="121" t="s">
        <v>947</v>
      </c>
      <c r="K63" s="286">
        <f>'BPN mi. lei'!K63/'BPN % (PIB ) 2 '!K$139*100</f>
        <v>0.05138576779026217</v>
      </c>
      <c r="L63" s="286">
        <f>'BPN mi. lei'!L63/'BPN % (PIB ) 2 '!L$139*100</f>
        <v>0</v>
      </c>
      <c r="M63" s="286">
        <f>'BPN mi. lei'!M63/'BPN % (PIB ) 2 '!M$139*100</f>
        <v>0</v>
      </c>
      <c r="N63" s="287">
        <f>'BPN mi. lei'!N63/'BPN % (PIB ) 2 '!N$139*100</f>
        <v>0</v>
      </c>
    </row>
    <row r="64" spans="1:14" ht="15.75">
      <c r="A64" s="228"/>
      <c r="B64" s="54"/>
      <c r="C64" s="54"/>
      <c r="D64" s="54"/>
      <c r="E64" s="54"/>
      <c r="F64" s="54"/>
      <c r="G64" s="54"/>
      <c r="H64" s="55"/>
      <c r="I64" s="129" t="s">
        <v>889</v>
      </c>
      <c r="J64" s="122" t="s">
        <v>953</v>
      </c>
      <c r="K64" s="288">
        <f>'BPN mi. lei'!K64/'BPN % (PIB ) 2 '!K$139*100</f>
        <v>0.33805243445692884</v>
      </c>
      <c r="L64" s="288">
        <f>'BPN mi. lei'!L64/'BPN % (PIB ) 2 '!L$139*100</f>
        <v>0.2988095238095238</v>
      </c>
      <c r="M64" s="288">
        <f>'BPN mi. lei'!M64/'BPN % (PIB ) 2 '!M$139*100</f>
        <v>0.5306503541532517</v>
      </c>
      <c r="N64" s="289">
        <f>'BPN mi. lei'!N64/'BPN % (PIB ) 2 '!N$139*100</f>
        <v>0.5926713947990544</v>
      </c>
    </row>
    <row r="65" spans="1:14" ht="15.75">
      <c r="A65" s="228"/>
      <c r="B65" s="54"/>
      <c r="C65" s="54"/>
      <c r="D65" s="54"/>
      <c r="E65" s="54"/>
      <c r="F65" s="54"/>
      <c r="G65" s="54"/>
      <c r="H65" s="55"/>
      <c r="I65" s="381"/>
      <c r="J65" s="120" t="s">
        <v>946</v>
      </c>
      <c r="K65" s="286">
        <f>'BPN mi. lei'!K65/'BPN % (PIB ) 2 '!K$139*100</f>
        <v>0.29198501872659177</v>
      </c>
      <c r="L65" s="286">
        <f>'BPN mi. lei'!L65/'BPN % (PIB ) 2 '!L$139*100</f>
        <v>0.25434173669467786</v>
      </c>
      <c r="M65" s="286">
        <f>'BPN mi. lei'!M65/'BPN % (PIB ) 2 '!M$139*100</f>
        <v>0.2327108821635544</v>
      </c>
      <c r="N65" s="287">
        <f>'BPN mi. lei'!N65/'BPN % (PIB ) 2 '!N$139*100</f>
        <v>0.21247044917257685</v>
      </c>
    </row>
    <row r="66" spans="1:14" ht="15.75">
      <c r="A66" s="228"/>
      <c r="B66" s="54"/>
      <c r="C66" s="54"/>
      <c r="D66" s="54"/>
      <c r="E66" s="54"/>
      <c r="F66" s="54"/>
      <c r="G66" s="54"/>
      <c r="H66" s="55"/>
      <c r="I66" s="381"/>
      <c r="J66" s="121" t="s">
        <v>947</v>
      </c>
      <c r="K66" s="362">
        <f>'BPN mi. lei'!K66/'BPN % (PIB ) 2 '!K$139*100</f>
        <v>0.04606741573033708</v>
      </c>
      <c r="L66" s="362">
        <f>'BPN mi. lei'!L66/'BPN % (PIB ) 2 '!L$139*100</f>
        <v>0.04446778711484594</v>
      </c>
      <c r="M66" s="286">
        <f>'BPN mi. lei'!M66/'BPN % (PIB ) 2 '!M$139*100</f>
        <v>0.29793947198969734</v>
      </c>
      <c r="N66" s="287">
        <f>'BPN mi. lei'!N66/'BPN % (PIB ) 2 '!N$139*100</f>
        <v>0.3802009456264775</v>
      </c>
    </row>
    <row r="67" spans="1:14" ht="15.75">
      <c r="A67" s="228"/>
      <c r="B67" s="54"/>
      <c r="C67" s="54"/>
      <c r="D67" s="54"/>
      <c r="E67" s="54"/>
      <c r="F67" s="54"/>
      <c r="G67" s="54"/>
      <c r="H67" s="55"/>
      <c r="I67" s="129" t="s">
        <v>890</v>
      </c>
      <c r="J67" s="122" t="s">
        <v>954</v>
      </c>
      <c r="K67" s="288">
        <f>'BPN mi. lei'!K67/'BPN % (PIB ) 2 '!K$139*100</f>
        <v>0.23168539325842696</v>
      </c>
      <c r="L67" s="288">
        <f>'BPN mi. lei'!L67/'BPN % (PIB ) 2 '!L$139*100</f>
        <v>0.18410364145658262</v>
      </c>
      <c r="M67" s="288">
        <f>'BPN mi. lei'!M67/'BPN % (PIB ) 2 '!M$139*100</f>
        <v>0.11242755956213779</v>
      </c>
      <c r="N67" s="289">
        <f>'BPN mi. lei'!N67/'BPN % (PIB ) 2 '!N$139*100</f>
        <v>0.12523640661938534</v>
      </c>
    </row>
    <row r="68" spans="1:14" ht="15.75">
      <c r="A68" s="228"/>
      <c r="B68" s="54"/>
      <c r="C68" s="54"/>
      <c r="D68" s="54"/>
      <c r="E68" s="54"/>
      <c r="F68" s="54"/>
      <c r="G68" s="54"/>
      <c r="H68" s="55"/>
      <c r="I68" s="382"/>
      <c r="J68" s="120" t="s">
        <v>946</v>
      </c>
      <c r="K68" s="286">
        <f>'BPN mi. lei'!K68/'BPN % (PIB ) 2 '!K$139*100</f>
        <v>0.2315355805243446</v>
      </c>
      <c r="L68" s="286">
        <f>'BPN mi. lei'!L68/'BPN % (PIB ) 2 '!L$139*100</f>
        <v>0.18396358543417365</v>
      </c>
      <c r="M68" s="286">
        <f>'BPN mi. lei'!M68/'BPN % (PIB ) 2 '!M$139*100</f>
        <v>0.11229877656149388</v>
      </c>
      <c r="N68" s="287">
        <f>'BPN mi. lei'!N68/'BPN % (PIB ) 2 '!N$139*100</f>
        <v>0.12511820330969267</v>
      </c>
    </row>
    <row r="69" spans="1:14" ht="15.75">
      <c r="A69" s="228"/>
      <c r="B69" s="54"/>
      <c r="C69" s="54"/>
      <c r="D69" s="54"/>
      <c r="E69" s="54"/>
      <c r="F69" s="54"/>
      <c r="G69" s="54"/>
      <c r="H69" s="55"/>
      <c r="I69" s="382"/>
      <c r="J69" s="121" t="s">
        <v>947</v>
      </c>
      <c r="K69" s="286">
        <f>'BPN mi. lei'!K69/'BPN % (PIB ) 2 '!K$139*100</f>
        <v>0.000149812734082397</v>
      </c>
      <c r="L69" s="286">
        <f>'BPN mi. lei'!L69/'BPN % (PIB ) 2 '!L$139*100</f>
        <v>0.00014005602240896358</v>
      </c>
      <c r="M69" s="286">
        <f>'BPN mi. lei'!M69/'BPN % (PIB ) 2 '!M$139*100</f>
        <v>0.000128783000643915</v>
      </c>
      <c r="N69" s="287">
        <f>'BPN mi. lei'!N69/'BPN % (PIB ) 2 '!N$139*100</f>
        <v>0.0001182033096926714</v>
      </c>
    </row>
    <row r="70" spans="1:14" ht="15.75">
      <c r="A70" s="228"/>
      <c r="B70" s="54"/>
      <c r="C70" s="54"/>
      <c r="D70" s="54"/>
      <c r="E70" s="54"/>
      <c r="F70" s="54"/>
      <c r="G70" s="54"/>
      <c r="H70" s="55"/>
      <c r="I70" s="129" t="s">
        <v>891</v>
      </c>
      <c r="J70" s="122" t="s">
        <v>955</v>
      </c>
      <c r="K70" s="288">
        <f>'BPN mi. lei'!K70/'BPN % (PIB ) 2 '!K$139*100</f>
        <v>1.307116104868914</v>
      </c>
      <c r="L70" s="288">
        <f>'BPN mi. lei'!L70/'BPN % (PIB ) 2 '!L$139*100</f>
        <v>1.1221288515406163</v>
      </c>
      <c r="M70" s="288">
        <f>'BPN mi. lei'!M70/'BPN % (PIB ) 2 '!M$139*100</f>
        <v>0.9341274951706375</v>
      </c>
      <c r="N70" s="289">
        <f>'BPN mi. lei'!N70/'BPN % (PIB ) 2 '!N$139*100</f>
        <v>0.8378250591016548</v>
      </c>
    </row>
    <row r="71" spans="1:14" ht="15.75">
      <c r="A71" s="228"/>
      <c r="B71" s="54"/>
      <c r="C71" s="54"/>
      <c r="D71" s="54"/>
      <c r="E71" s="54"/>
      <c r="F71" s="54"/>
      <c r="G71" s="54"/>
      <c r="H71" s="55"/>
      <c r="I71" s="383"/>
      <c r="J71" s="120" t="s">
        <v>946</v>
      </c>
      <c r="K71" s="286">
        <f>'BPN mi. lei'!K71/'BPN % (PIB ) 2 '!K$139*100</f>
        <v>1.3050936329588014</v>
      </c>
      <c r="L71" s="286">
        <f>'BPN mi. lei'!L71/'BPN % (PIB ) 2 '!L$139*100</f>
        <v>1.1105742296918768</v>
      </c>
      <c r="M71" s="286">
        <f>'BPN mi. lei'!M71/'BPN % (PIB ) 2 '!M$139*100</f>
        <v>0.9232453316162267</v>
      </c>
      <c r="N71" s="287">
        <f>'BPN mi. lei'!N71/'BPN % (PIB ) 2 '!N$139*100</f>
        <v>0.8274822695035461</v>
      </c>
    </row>
    <row r="72" spans="1:14" ht="15.75">
      <c r="A72" s="228"/>
      <c r="B72" s="54"/>
      <c r="C72" s="54"/>
      <c r="D72" s="54"/>
      <c r="E72" s="54"/>
      <c r="F72" s="54"/>
      <c r="G72" s="54"/>
      <c r="H72" s="55"/>
      <c r="I72" s="383"/>
      <c r="J72" s="121" t="s">
        <v>947</v>
      </c>
      <c r="K72" s="364">
        <f>'BPN mi. lei'!K72/'BPN % (PIB ) 2 '!K$139*100</f>
        <v>0.0020224719101123597</v>
      </c>
      <c r="L72" s="362">
        <f>'BPN mi. lei'!L72/'BPN % (PIB ) 2 '!L$139*100</f>
        <v>0.011554621848739496</v>
      </c>
      <c r="M72" s="362">
        <f>'BPN mi. lei'!M72/'BPN % (PIB ) 2 '!M$139*100</f>
        <v>0.010882163554410816</v>
      </c>
      <c r="N72" s="363">
        <f>'BPN mi. lei'!N72/'BPN % (PIB ) 2 '!N$139*100</f>
        <v>0.010342789598108746</v>
      </c>
    </row>
    <row r="73" spans="1:14" ht="15.75">
      <c r="A73" s="228"/>
      <c r="B73" s="54"/>
      <c r="C73" s="54"/>
      <c r="D73" s="54"/>
      <c r="E73" s="54"/>
      <c r="F73" s="54"/>
      <c r="G73" s="54"/>
      <c r="H73" s="55"/>
      <c r="I73" s="129" t="s">
        <v>3</v>
      </c>
      <c r="J73" s="122" t="s">
        <v>956</v>
      </c>
      <c r="K73" s="288">
        <f>'BPN mi. lei'!K73/'BPN % (PIB ) 2 '!K$139*100</f>
        <v>0.4062172284644195</v>
      </c>
      <c r="L73" s="288">
        <f>'BPN mi. lei'!L73/'BPN % (PIB ) 2 '!L$139*100</f>
        <v>0.3160364145658263</v>
      </c>
      <c r="M73" s="288">
        <f>'BPN mi. lei'!M73/'BPN % (PIB ) 2 '!M$139*100</f>
        <v>0.5429491307147457</v>
      </c>
      <c r="N73" s="289">
        <f>'BPN mi. lei'!N73/'BPN % (PIB ) 2 '!N$139*100</f>
        <v>0.7966903073286051</v>
      </c>
    </row>
    <row r="74" spans="1:14" ht="15.75">
      <c r="A74" s="228"/>
      <c r="B74" s="54"/>
      <c r="C74" s="54"/>
      <c r="D74" s="54"/>
      <c r="E74" s="54"/>
      <c r="F74" s="54"/>
      <c r="G74" s="54"/>
      <c r="H74" s="55"/>
      <c r="I74" s="383"/>
      <c r="J74" s="120" t="s">
        <v>946</v>
      </c>
      <c r="K74" s="286">
        <f>'BPN mi. lei'!K74/'BPN % (PIB ) 2 '!K$139*100</f>
        <v>0.30711610486891383</v>
      </c>
      <c r="L74" s="286">
        <f>'BPN mi. lei'!L74/'BPN % (PIB ) 2 '!L$139*100</f>
        <v>0.11666666666666665</v>
      </c>
      <c r="M74" s="286">
        <f>'BPN mi. lei'!M74/'BPN % (PIB ) 2 '!M$139*100</f>
        <v>0.10238248551191244</v>
      </c>
      <c r="N74" s="287">
        <f>'BPN mi. lei'!N74/'BPN % (PIB ) 2 '!N$139*100</f>
        <v>0.08788416075650117</v>
      </c>
    </row>
    <row r="75" spans="1:14" ht="15.75">
      <c r="A75" s="228"/>
      <c r="B75" s="54"/>
      <c r="C75" s="54"/>
      <c r="D75" s="54"/>
      <c r="E75" s="54"/>
      <c r="F75" s="54"/>
      <c r="G75" s="54"/>
      <c r="H75" s="55"/>
      <c r="I75" s="383"/>
      <c r="J75" s="121" t="s">
        <v>947</v>
      </c>
      <c r="K75" s="286">
        <f>'BPN mi. lei'!K75/'BPN % (PIB ) 2 '!K$139*100</f>
        <v>0.09910112359550563</v>
      </c>
      <c r="L75" s="286">
        <f>'BPN mi. lei'!L75/'BPN % (PIB ) 2 '!L$139*100</f>
        <v>0.19936974789915965</v>
      </c>
      <c r="M75" s="286">
        <f>'BPN mi. lei'!M75/'BPN % (PIB ) 2 '!M$139*100</f>
        <v>0.44056664520283323</v>
      </c>
      <c r="N75" s="287">
        <f>'BPN mi. lei'!N75/'BPN % (PIB ) 2 '!N$139*100</f>
        <v>0.708806146572104</v>
      </c>
    </row>
    <row r="76" spans="1:14" ht="31.5">
      <c r="A76" s="228"/>
      <c r="B76" s="54"/>
      <c r="C76" s="54"/>
      <c r="D76" s="54"/>
      <c r="E76" s="54"/>
      <c r="F76" s="54"/>
      <c r="G76" s="54"/>
      <c r="H76" s="55"/>
      <c r="I76" s="129" t="s">
        <v>27</v>
      </c>
      <c r="J76" s="122" t="s">
        <v>957</v>
      </c>
      <c r="K76" s="390">
        <f>'BPN mi. lei'!K76/'BPN % (PIB ) 2 '!K$139*100</f>
        <v>0.04913857677902622</v>
      </c>
      <c r="L76" s="390">
        <f>'BPN mi. lei'!L76/'BPN % (PIB ) 2 '!L$139*100</f>
        <v>0.04446778711484594</v>
      </c>
      <c r="M76" s="390">
        <f>'BPN mi. lei'!M76/'BPN % (PIB ) 2 '!M$139*100</f>
        <v>0.04127495170637476</v>
      </c>
      <c r="N76" s="391">
        <f>'BPN mi. lei'!N76/'BPN % (PIB ) 2 '!N$139*100</f>
        <v>0.03847517730496454</v>
      </c>
    </row>
    <row r="77" spans="1:14" ht="15.75">
      <c r="A77" s="228"/>
      <c r="B77" s="54"/>
      <c r="C77" s="54"/>
      <c r="D77" s="54"/>
      <c r="E77" s="54"/>
      <c r="F77" s="54"/>
      <c r="G77" s="54"/>
      <c r="H77" s="55"/>
      <c r="I77" s="383"/>
      <c r="J77" s="120" t="s">
        <v>946</v>
      </c>
      <c r="K77" s="362">
        <f>'BPN mi. lei'!K77/'BPN % (PIB ) 2 '!K$139*100</f>
        <v>0.04397003745318352</v>
      </c>
      <c r="L77" s="362">
        <f>'BPN mi. lei'!L77/'BPN % (PIB ) 2 '!L$139*100</f>
        <v>0.03963585434173669</v>
      </c>
      <c r="M77" s="362">
        <f>'BPN mi. lei'!M77/'BPN % (PIB ) 2 '!M$139*100</f>
        <v>0.036831938184159696</v>
      </c>
      <c r="N77" s="363">
        <f>'BPN mi. lei'!N77/'BPN % (PIB ) 2 '!N$139*100</f>
        <v>0.03439716312056738</v>
      </c>
    </row>
    <row r="78" spans="1:14" ht="15.75">
      <c r="A78" s="228"/>
      <c r="B78" s="54"/>
      <c r="C78" s="54"/>
      <c r="D78" s="54"/>
      <c r="E78" s="54"/>
      <c r="F78" s="54"/>
      <c r="G78" s="54"/>
      <c r="H78" s="55"/>
      <c r="I78" s="383"/>
      <c r="J78" s="121" t="s">
        <v>947</v>
      </c>
      <c r="K78" s="362">
        <f>'BPN mi. lei'!K78/'BPN % (PIB ) 2 '!K$139*100</f>
        <v>0.005168539325842696</v>
      </c>
      <c r="L78" s="364">
        <f>'BPN mi. lei'!L78/'BPN % (PIB ) 2 '!L$139*100</f>
        <v>0.004831932773109244</v>
      </c>
      <c r="M78" s="364">
        <f>'BPN mi. lei'!M78/'BPN % (PIB ) 2 '!M$139*100</f>
        <v>0.004443013522215067</v>
      </c>
      <c r="N78" s="365">
        <f>'BPN mi. lei'!N78/'BPN % (PIB ) 2 '!N$139*100</f>
        <v>0.004078014184397163</v>
      </c>
    </row>
    <row r="79" spans="1:14" ht="15.75">
      <c r="A79" s="228"/>
      <c r="B79" s="54"/>
      <c r="C79" s="54"/>
      <c r="D79" s="54"/>
      <c r="E79" s="54"/>
      <c r="F79" s="54"/>
      <c r="G79" s="54"/>
      <c r="H79" s="55"/>
      <c r="I79" s="129" t="s">
        <v>34</v>
      </c>
      <c r="J79" s="122" t="s">
        <v>958</v>
      </c>
      <c r="K79" s="288">
        <f>'BPN mi. lei'!K79/'BPN % (PIB ) 2 '!K$139*100</f>
        <v>2.6844943820224723</v>
      </c>
      <c r="L79" s="288">
        <f>'BPN mi. lei'!L79/'BPN % (PIB ) 2 '!L$139*100</f>
        <v>2.683333333333333</v>
      </c>
      <c r="M79" s="288">
        <f>'BPN mi. lei'!M79/'BPN % (PIB ) 2 '!M$139*100</f>
        <v>2.86973599484868</v>
      </c>
      <c r="N79" s="289">
        <f>'BPN mi. lei'!N79/'BPN % (PIB ) 2 '!N$139*100</f>
        <v>2.707210401891253</v>
      </c>
    </row>
    <row r="80" spans="1:14" ht="15.75">
      <c r="A80" s="228"/>
      <c r="B80" s="54"/>
      <c r="C80" s="54"/>
      <c r="D80" s="54"/>
      <c r="E80" s="54"/>
      <c r="F80" s="54"/>
      <c r="G80" s="54"/>
      <c r="H80" s="55"/>
      <c r="I80" s="383"/>
      <c r="J80" s="120" t="s">
        <v>946</v>
      </c>
      <c r="K80" s="286">
        <f>'BPN mi. lei'!K80/'BPN % (PIB ) 2 '!K$139*100</f>
        <v>1.9160299625468165</v>
      </c>
      <c r="L80" s="286">
        <f>'BPN mi. lei'!L80/'BPN % (PIB ) 2 '!L$139*100</f>
        <v>1.9409663865546218</v>
      </c>
      <c r="M80" s="286">
        <f>'BPN mi. lei'!M80/'BPN % (PIB ) 2 '!M$139*100</f>
        <v>1.9654861558274308</v>
      </c>
      <c r="N80" s="287">
        <f>'BPN mi. lei'!N80/'BPN % (PIB ) 2 '!N$139*100</f>
        <v>1.8297872340425532</v>
      </c>
    </row>
    <row r="81" spans="1:14" ht="15.75">
      <c r="A81" s="228"/>
      <c r="B81" s="54"/>
      <c r="C81" s="54"/>
      <c r="D81" s="54"/>
      <c r="E81" s="54"/>
      <c r="F81" s="54"/>
      <c r="G81" s="54"/>
      <c r="H81" s="55"/>
      <c r="I81" s="383"/>
      <c r="J81" s="121" t="s">
        <v>947</v>
      </c>
      <c r="K81" s="286">
        <f>'BPN mi. lei'!K81/'BPN % (PIB ) 2 '!K$139*100</f>
        <v>0.7684644194756555</v>
      </c>
      <c r="L81" s="286">
        <f>'BPN mi. lei'!L81/'BPN % (PIB ) 2 '!L$139*100</f>
        <v>0.7423669467787114</v>
      </c>
      <c r="M81" s="286">
        <f>'BPN mi. lei'!M81/'BPN % (PIB ) 2 '!M$139*100</f>
        <v>0.9042498390212492</v>
      </c>
      <c r="N81" s="287">
        <f>'BPN mi. lei'!N81/'BPN % (PIB ) 2 '!N$139*100</f>
        <v>0.8774231678486998</v>
      </c>
    </row>
    <row r="82" spans="1:14" ht="15.75">
      <c r="A82" s="228"/>
      <c r="B82" s="54"/>
      <c r="C82" s="54"/>
      <c r="D82" s="54"/>
      <c r="E82" s="54"/>
      <c r="F82" s="54"/>
      <c r="G82" s="54"/>
      <c r="H82" s="55"/>
      <c r="I82" s="129" t="s">
        <v>38</v>
      </c>
      <c r="J82" s="122" t="s">
        <v>959</v>
      </c>
      <c r="K82" s="394">
        <f>'BPN mi. lei'!K82/'BPN % (PIB ) 2 '!K$139*100</f>
        <v>0.002546816479400749</v>
      </c>
      <c r="L82" s="394">
        <f>'BPN mi. lei'!L82/'BPN % (PIB ) 2 '!L$139*100</f>
        <v>0.002380952380952381</v>
      </c>
      <c r="M82" s="394">
        <f>'BPN mi. lei'!M82/'BPN % (PIB ) 2 '!M$139*100</f>
        <v>0.002189311010946555</v>
      </c>
      <c r="N82" s="395">
        <f>'BPN mi. lei'!N82/'BPN % (PIB ) 2 '!N$139*100</f>
        <v>0.0020685579196217494</v>
      </c>
    </row>
    <row r="83" spans="1:14" ht="15.75">
      <c r="A83" s="228"/>
      <c r="B83" s="54"/>
      <c r="C83" s="54"/>
      <c r="D83" s="54"/>
      <c r="E83" s="54"/>
      <c r="F83" s="54"/>
      <c r="G83" s="54"/>
      <c r="H83" s="55"/>
      <c r="I83" s="383"/>
      <c r="J83" s="120" t="s">
        <v>946</v>
      </c>
      <c r="K83" s="364">
        <f>'BPN mi. lei'!K83/'BPN % (PIB ) 2 '!K$139*100</f>
        <v>0.002546816479400749</v>
      </c>
      <c r="L83" s="364">
        <f>'BPN mi. lei'!L83/'BPN % (PIB ) 2 '!L$139*100</f>
        <v>0.002380952380952381</v>
      </c>
      <c r="M83" s="364">
        <f>'BPN mi. lei'!M83/'BPN % (PIB ) 2 '!M$139*100</f>
        <v>0.002189311010946555</v>
      </c>
      <c r="N83" s="365">
        <f>'BPN mi. lei'!N83/'BPN % (PIB ) 2 '!N$139*100</f>
        <v>0.0020685579196217494</v>
      </c>
    </row>
    <row r="84" spans="1:14" ht="15.75">
      <c r="A84" s="228"/>
      <c r="B84" s="54"/>
      <c r="C84" s="54"/>
      <c r="D84" s="54"/>
      <c r="E84" s="54"/>
      <c r="F84" s="54"/>
      <c r="G84" s="54"/>
      <c r="H84" s="55"/>
      <c r="I84" s="382"/>
      <c r="J84" s="121" t="s">
        <v>947</v>
      </c>
      <c r="K84" s="366">
        <f>'BPN mi. lei'!K84/'BPN % (PIB ) 2 '!K$139*100</f>
        <v>0</v>
      </c>
      <c r="L84" s="286">
        <f>'BPN mi. lei'!L84/'BPN % (PIB ) 2 '!L$139*100</f>
        <v>0</v>
      </c>
      <c r="M84" s="286">
        <f>'BPN mi. lei'!M84/'BPN % (PIB ) 2 '!M$139*100</f>
        <v>0</v>
      </c>
      <c r="N84" s="287">
        <f>'BPN mi. lei'!N84/'BPN % (PIB ) 2 '!N$139*100</f>
        <v>0</v>
      </c>
    </row>
    <row r="85" spans="1:14" ht="15.75">
      <c r="A85" s="228"/>
      <c r="B85" s="54"/>
      <c r="C85" s="54"/>
      <c r="D85" s="54"/>
      <c r="E85" s="54"/>
      <c r="F85" s="54"/>
      <c r="G85" s="54"/>
      <c r="H85" s="55"/>
      <c r="I85" s="129" t="s">
        <v>892</v>
      </c>
      <c r="J85" s="122" t="s">
        <v>960</v>
      </c>
      <c r="K85" s="390">
        <f>'BPN mi. lei'!K85/'BPN % (PIB ) 2 '!K$139*100</f>
        <v>0.022097378277153558</v>
      </c>
      <c r="L85" s="390">
        <f>'BPN mi. lei'!L85/'BPN % (PIB ) 2 '!L$139*100</f>
        <v>0.020588235294117647</v>
      </c>
      <c r="M85" s="390">
        <f>'BPN mi. lei'!M85/'BPN % (PIB ) 2 '!M$139*100</f>
        <v>0.018931101094655504</v>
      </c>
      <c r="N85" s="391">
        <f>'BPN mi. lei'!N85/'BPN % (PIB ) 2 '!N$139*100</f>
        <v>0.017375886524822696</v>
      </c>
    </row>
    <row r="86" spans="1:14" ht="15.75">
      <c r="A86" s="228"/>
      <c r="B86" s="54"/>
      <c r="C86" s="54"/>
      <c r="D86" s="54"/>
      <c r="E86" s="54"/>
      <c r="F86" s="54"/>
      <c r="G86" s="54"/>
      <c r="H86" s="55"/>
      <c r="I86" s="382"/>
      <c r="J86" s="120" t="s">
        <v>946</v>
      </c>
      <c r="K86" s="362">
        <f>'BPN mi. lei'!K86/'BPN % (PIB ) 2 '!K$139*100</f>
        <v>0.022097378277153558</v>
      </c>
      <c r="L86" s="362">
        <f>'BPN mi. lei'!L86/'BPN % (PIB ) 2 '!L$139*100</f>
        <v>0.020588235294117647</v>
      </c>
      <c r="M86" s="362">
        <f>'BPN mi. lei'!M86/'BPN % (PIB ) 2 '!M$139*100</f>
        <v>0.018931101094655504</v>
      </c>
      <c r="N86" s="363">
        <f>'BPN mi. lei'!N86/'BPN % (PIB ) 2 '!N$139*100</f>
        <v>0.017375886524822696</v>
      </c>
    </row>
    <row r="87" spans="1:14" ht="15.75">
      <c r="A87" s="228"/>
      <c r="B87" s="54"/>
      <c r="C87" s="54"/>
      <c r="D87" s="54"/>
      <c r="E87" s="54"/>
      <c r="F87" s="54"/>
      <c r="G87" s="54"/>
      <c r="H87" s="55"/>
      <c r="I87" s="382"/>
      <c r="J87" s="121" t="s">
        <v>947</v>
      </c>
      <c r="K87" s="366">
        <f>'BPN mi. lei'!K87/'BPN % (PIB ) 2 '!K$139*100</f>
        <v>0</v>
      </c>
      <c r="L87" s="286">
        <f>'BPN mi. lei'!L87/'BPN % (PIB ) 2 '!L$139*100</f>
        <v>0</v>
      </c>
      <c r="M87" s="286">
        <f>'BPN mi. lei'!M87/'BPN % (PIB ) 2 '!M$139*100</f>
        <v>0</v>
      </c>
      <c r="N87" s="287">
        <f>'BPN mi. lei'!N87/'BPN % (PIB ) 2 '!N$139*100</f>
        <v>0</v>
      </c>
    </row>
    <row r="88" spans="1:14" ht="15.75">
      <c r="A88" s="228"/>
      <c r="B88" s="54"/>
      <c r="C88" s="54"/>
      <c r="D88" s="54"/>
      <c r="E88" s="54"/>
      <c r="F88" s="54"/>
      <c r="G88" s="54"/>
      <c r="H88" s="55"/>
      <c r="I88" s="129" t="s">
        <v>893</v>
      </c>
      <c r="J88" s="122" t="s">
        <v>961</v>
      </c>
      <c r="K88" s="288">
        <f>'BPN mi. lei'!K88/'BPN % (PIB ) 2 '!K$139*100</f>
        <v>0.2023220973782772</v>
      </c>
      <c r="L88" s="288">
        <f>'BPN mi. lei'!L88/'BPN % (PIB ) 2 '!L$139*100</f>
        <v>0.13564425770308122</v>
      </c>
      <c r="M88" s="288">
        <f>'BPN mi. lei'!M88/'BPN % (PIB ) 2 '!M$139*100</f>
        <v>0.14777849323889247</v>
      </c>
      <c r="N88" s="289">
        <f>'BPN mi. lei'!N88/'BPN % (PIB ) 2 '!N$139*100</f>
        <v>0.16796690307328604</v>
      </c>
    </row>
    <row r="89" spans="1:14" ht="15.75">
      <c r="A89" s="228"/>
      <c r="B89" s="54"/>
      <c r="C89" s="54"/>
      <c r="D89" s="54"/>
      <c r="E89" s="54"/>
      <c r="F89" s="54"/>
      <c r="G89" s="54"/>
      <c r="H89" s="55"/>
      <c r="I89" s="382"/>
      <c r="J89" s="120" t="s">
        <v>946</v>
      </c>
      <c r="K89" s="286">
        <f>'BPN mi. lei'!K89/'BPN % (PIB ) 2 '!K$139*100</f>
        <v>0.19213483146067414</v>
      </c>
      <c r="L89" s="286">
        <f>'BPN mi. lei'!L89/'BPN % (PIB ) 2 '!L$139*100</f>
        <v>0.12780112044817926</v>
      </c>
      <c r="M89" s="286">
        <f>'BPN mi. lei'!M89/'BPN % (PIB ) 2 '!M$139*100</f>
        <v>0.14056664520283324</v>
      </c>
      <c r="N89" s="287">
        <f>'BPN mi. lei'!N89/'BPN % (PIB ) 2 '!N$139*100</f>
        <v>0.16134751773049646</v>
      </c>
    </row>
    <row r="90" spans="1:14" ht="15.75">
      <c r="A90" s="228"/>
      <c r="B90" s="54"/>
      <c r="C90" s="54"/>
      <c r="D90" s="54"/>
      <c r="E90" s="54"/>
      <c r="F90" s="54"/>
      <c r="G90" s="54"/>
      <c r="H90" s="55"/>
      <c r="I90" s="382"/>
      <c r="J90" s="121" t="s">
        <v>947</v>
      </c>
      <c r="K90" s="362">
        <f>'BPN mi. lei'!K90/'BPN % (PIB ) 2 '!K$139*100</f>
        <v>0.010187265917602996</v>
      </c>
      <c r="L90" s="362">
        <f>'BPN mi. lei'!L90/'BPN % (PIB ) 2 '!L$139*100</f>
        <v>0.007843137254901959</v>
      </c>
      <c r="M90" s="362">
        <f>'BPN mi. lei'!M90/'BPN % (PIB ) 2 '!M$139*100</f>
        <v>0.00721184803605924</v>
      </c>
      <c r="N90" s="363">
        <f>'BPN mi. lei'!N90/'BPN % (PIB ) 2 '!N$139*100</f>
        <v>0.006619385342789597</v>
      </c>
    </row>
    <row r="91" spans="1:14" ht="15.75">
      <c r="A91" s="228"/>
      <c r="B91" s="54"/>
      <c r="C91" s="54"/>
      <c r="D91" s="54"/>
      <c r="E91" s="54"/>
      <c r="F91" s="54"/>
      <c r="G91" s="54"/>
      <c r="H91" s="55"/>
      <c r="I91" s="129" t="s">
        <v>894</v>
      </c>
      <c r="J91" s="122" t="s">
        <v>962</v>
      </c>
      <c r="K91" s="288">
        <f>'BPN mi. lei'!K91/'BPN % (PIB ) 2 '!K$139*100</f>
        <v>1.1831460674157304</v>
      </c>
      <c r="L91" s="288">
        <f>'BPN mi. lei'!L91/'BPN % (PIB ) 2 '!L$139*100</f>
        <v>1.2759803921568627</v>
      </c>
      <c r="M91" s="288">
        <f>'BPN mi. lei'!M91/'BPN % (PIB ) 2 '!M$139*100</f>
        <v>1.161751448808757</v>
      </c>
      <c r="N91" s="289">
        <f>'BPN mi. lei'!N91/'BPN % (PIB ) 2 '!N$139*100</f>
        <v>1.0177304964539007</v>
      </c>
    </row>
    <row r="92" spans="1:14" ht="15.75">
      <c r="A92" s="228"/>
      <c r="B92" s="54"/>
      <c r="C92" s="54"/>
      <c r="D92" s="54"/>
      <c r="E92" s="54"/>
      <c r="F92" s="54"/>
      <c r="G92" s="54"/>
      <c r="H92" s="55"/>
      <c r="I92" s="382"/>
      <c r="J92" s="120" t="s">
        <v>946</v>
      </c>
      <c r="K92" s="286">
        <f>'BPN mi. lei'!K92/'BPN % (PIB ) 2 '!K$139*100</f>
        <v>0.710561797752809</v>
      </c>
      <c r="L92" s="286">
        <f>'BPN mi. lei'!L92/'BPN % (PIB ) 2 '!L$139*100</f>
        <v>0.7665266106442576</v>
      </c>
      <c r="M92" s="286">
        <f>'BPN mi. lei'!M92/'BPN % (PIB ) 2 '!M$139*100</f>
        <v>0.7429491307147457</v>
      </c>
      <c r="N92" s="287">
        <f>'BPN mi. lei'!N92/'BPN % (PIB ) 2 '!N$139*100</f>
        <v>0.6534278959810874</v>
      </c>
    </row>
    <row r="93" spans="1:14" ht="15.75">
      <c r="A93" s="228"/>
      <c r="B93" s="54"/>
      <c r="C93" s="54"/>
      <c r="D93" s="54"/>
      <c r="E93" s="54"/>
      <c r="F93" s="54"/>
      <c r="G93" s="54"/>
      <c r="H93" s="55"/>
      <c r="I93" s="382"/>
      <c r="J93" s="121" t="s">
        <v>947</v>
      </c>
      <c r="K93" s="286">
        <f>'BPN mi. lei'!K93/'BPN % (PIB ) 2 '!K$139*100</f>
        <v>0.47258426966292133</v>
      </c>
      <c r="L93" s="286">
        <f>'BPN mi. lei'!L93/'BPN % (PIB ) 2 '!L$139*100</f>
        <v>0.509453781512605</v>
      </c>
      <c r="M93" s="286">
        <f>'BPN mi. lei'!M93/'BPN % (PIB ) 2 '!M$139*100</f>
        <v>0.4188023180940116</v>
      </c>
      <c r="N93" s="287">
        <f>'BPN mi. lei'!N93/'BPN % (PIB ) 2 '!N$139*100</f>
        <v>0.3643026004728132</v>
      </c>
    </row>
    <row r="94" spans="1:14" ht="15.75">
      <c r="A94" s="228"/>
      <c r="B94" s="54"/>
      <c r="C94" s="54"/>
      <c r="D94" s="54"/>
      <c r="E94" s="54"/>
      <c r="F94" s="54"/>
      <c r="G94" s="54"/>
      <c r="H94" s="55"/>
      <c r="I94" s="129" t="s">
        <v>895</v>
      </c>
      <c r="J94" s="122" t="s">
        <v>963</v>
      </c>
      <c r="K94" s="288">
        <f>'BPN mi. lei'!K94/'BPN % (PIB ) 2 '!K$139*100</f>
        <v>5.0271910112359555</v>
      </c>
      <c r="L94" s="288">
        <f>'BPN mi. lei'!L94/'BPN % (PIB ) 2 '!L$139*100</f>
        <v>4.829621848739496</v>
      </c>
      <c r="M94" s="288">
        <f>'BPN mi. lei'!M94/'BPN % (PIB ) 2 '!M$139*100</f>
        <v>4.858081133290406</v>
      </c>
      <c r="N94" s="289">
        <f>'BPN mi. lei'!N94/'BPN % (PIB ) 2 '!N$139*100</f>
        <v>4.841312056737588</v>
      </c>
    </row>
    <row r="95" spans="1:14" ht="15.75">
      <c r="A95" s="228"/>
      <c r="B95" s="54"/>
      <c r="C95" s="54"/>
      <c r="D95" s="54"/>
      <c r="E95" s="54"/>
      <c r="F95" s="54"/>
      <c r="G95" s="54"/>
      <c r="H95" s="55"/>
      <c r="I95" s="382"/>
      <c r="J95" s="120" t="s">
        <v>946</v>
      </c>
      <c r="K95" s="286">
        <f>'BPN mi. lei'!K95/'BPN % (PIB ) 2 '!K$139*100</f>
        <v>5.012359550561798</v>
      </c>
      <c r="L95" s="286">
        <f>'BPN mi. lei'!L95/'BPN % (PIB ) 2 '!L$139*100</f>
        <v>4.814705882352941</v>
      </c>
      <c r="M95" s="286">
        <f>'BPN mi. lei'!M95/'BPN % (PIB ) 2 '!M$139*100</f>
        <v>4.846941403734707</v>
      </c>
      <c r="N95" s="287">
        <f>'BPN mi. lei'!N95/'BPN % (PIB ) 2 '!N$139*100</f>
        <v>4.831087470449172</v>
      </c>
    </row>
    <row r="96" spans="1:14" ht="15.75">
      <c r="A96" s="228"/>
      <c r="B96" s="54"/>
      <c r="C96" s="54"/>
      <c r="D96" s="54"/>
      <c r="E96" s="54"/>
      <c r="F96" s="54"/>
      <c r="G96" s="54"/>
      <c r="H96" s="55"/>
      <c r="I96" s="382"/>
      <c r="J96" s="121" t="s">
        <v>947</v>
      </c>
      <c r="K96" s="362">
        <f>'BPN mi. lei'!K96/'BPN % (PIB ) 2 '!K$139*100</f>
        <v>0.014831460674157302</v>
      </c>
      <c r="L96" s="362">
        <f>'BPN mi. lei'!L96/'BPN % (PIB ) 2 '!L$139*100</f>
        <v>0.014915966386554623</v>
      </c>
      <c r="M96" s="362">
        <f>'BPN mi. lei'!M96/'BPN % (PIB ) 2 '!M$139*100</f>
        <v>0.011139729555698648</v>
      </c>
      <c r="N96" s="363">
        <f>'BPN mi. lei'!N96/'BPN % (PIB ) 2 '!N$139*100</f>
        <v>0.010224586288416077</v>
      </c>
    </row>
    <row r="97" spans="1:14" ht="15.75">
      <c r="A97" s="228"/>
      <c r="B97" s="54"/>
      <c r="C97" s="54"/>
      <c r="D97" s="54"/>
      <c r="E97" s="54"/>
      <c r="F97" s="54"/>
      <c r="G97" s="54"/>
      <c r="H97" s="55"/>
      <c r="I97" s="129" t="s">
        <v>896</v>
      </c>
      <c r="J97" s="122" t="s">
        <v>967</v>
      </c>
      <c r="K97" s="288">
        <f>'BPN mi. lei'!K97/'BPN % (PIB ) 2 '!K$139*100</f>
        <v>0.28554307116104866</v>
      </c>
      <c r="L97" s="288">
        <f>'BPN mi. lei'!L97/'BPN % (PIB ) 2 '!L$139*100</f>
        <v>0.25784313725490193</v>
      </c>
      <c r="M97" s="288">
        <f>'BPN mi. lei'!M97/'BPN % (PIB ) 2 '!M$139*100</f>
        <v>0.24443013522215065</v>
      </c>
      <c r="N97" s="289">
        <f>'BPN mi. lei'!N97/'BPN % (PIB ) 2 '!N$139*100</f>
        <v>0.2390661938534279</v>
      </c>
    </row>
    <row r="98" spans="1:14" ht="15.75">
      <c r="A98" s="228"/>
      <c r="B98" s="54"/>
      <c r="C98" s="54"/>
      <c r="D98" s="54"/>
      <c r="E98" s="54"/>
      <c r="F98" s="54"/>
      <c r="G98" s="54"/>
      <c r="H98" s="55"/>
      <c r="I98" s="382"/>
      <c r="J98" s="120" t="s">
        <v>946</v>
      </c>
      <c r="K98" s="286">
        <f>'BPN mi. lei'!K98/'BPN % (PIB ) 2 '!K$139*100</f>
        <v>0.2747565543071161</v>
      </c>
      <c r="L98" s="286">
        <f>'BPN mi. lei'!L98/'BPN % (PIB ) 2 '!L$139*100</f>
        <v>0.248109243697479</v>
      </c>
      <c r="M98" s="286">
        <f>'BPN mi. lei'!M98/'BPN % (PIB ) 2 '!M$139*100</f>
        <v>0.2354797166773986</v>
      </c>
      <c r="N98" s="287">
        <f>'BPN mi. lei'!N98/'BPN % (PIB ) 2 '!N$139*100</f>
        <v>0.23085106382978726</v>
      </c>
    </row>
    <row r="99" spans="1:14" ht="15.75">
      <c r="A99" s="228"/>
      <c r="B99" s="54"/>
      <c r="C99" s="54"/>
      <c r="D99" s="54"/>
      <c r="E99" s="54"/>
      <c r="F99" s="54"/>
      <c r="G99" s="54"/>
      <c r="H99" s="55"/>
      <c r="I99" s="382"/>
      <c r="J99" s="121" t="s">
        <v>947</v>
      </c>
      <c r="K99" s="362">
        <f>'BPN mi. lei'!K99/'BPN % (PIB ) 2 '!K$139*100</f>
        <v>0.010786516853932584</v>
      </c>
      <c r="L99" s="362">
        <f>'BPN mi. lei'!L99/'BPN % (PIB ) 2 '!L$139*100</f>
        <v>0.00973389355742297</v>
      </c>
      <c r="M99" s="362">
        <f>'BPN mi. lei'!M99/'BPN % (PIB ) 2 '!M$139*100</f>
        <v>0.008950418544752094</v>
      </c>
      <c r="N99" s="363">
        <f>'BPN mi. lei'!N99/'BPN % (PIB ) 2 '!N$139*100</f>
        <v>0.008215130023640663</v>
      </c>
    </row>
    <row r="100" spans="1:14" ht="15.75">
      <c r="A100" s="228"/>
      <c r="B100" s="54"/>
      <c r="C100" s="54"/>
      <c r="D100" s="54"/>
      <c r="E100" s="54"/>
      <c r="F100" s="54"/>
      <c r="G100" s="54"/>
      <c r="H100" s="55"/>
      <c r="I100" s="129" t="s">
        <v>897</v>
      </c>
      <c r="J100" s="122" t="s">
        <v>1009</v>
      </c>
      <c r="K100" s="288">
        <f>'BPN mi. lei'!K100/'BPN % (PIB ) 2 '!K$139*100</f>
        <v>0.6510112359550563</v>
      </c>
      <c r="L100" s="288">
        <f>'BPN mi. lei'!L100/'BPN % (PIB ) 2 '!L$139*100</f>
        <v>0.6098039215686274</v>
      </c>
      <c r="M100" s="288">
        <f>'BPN mi. lei'!M100/'BPN % (PIB ) 2 '!M$139*100</f>
        <v>0.5689632968448165</v>
      </c>
      <c r="N100" s="289">
        <f>'BPN mi. lei'!N100/'BPN % (PIB ) 2 '!N$139*100</f>
        <v>0.5454491725768322</v>
      </c>
    </row>
    <row r="101" spans="1:14" ht="15.75">
      <c r="A101" s="228"/>
      <c r="B101" s="54"/>
      <c r="C101" s="54"/>
      <c r="D101" s="54"/>
      <c r="E101" s="54"/>
      <c r="F101" s="54"/>
      <c r="G101" s="54"/>
      <c r="H101" s="55"/>
      <c r="I101" s="382"/>
      <c r="J101" s="120" t="s">
        <v>946</v>
      </c>
      <c r="K101" s="286">
        <f>'BPN mi. lei'!K101/'BPN % (PIB ) 2 '!K$139*100</f>
        <v>0.6020224719101125</v>
      </c>
      <c r="L101" s="286">
        <f>'BPN mi. lei'!L101/'BPN % (PIB ) 2 '!L$139*100</f>
        <v>0.5987394957983194</v>
      </c>
      <c r="M101" s="286">
        <f>'BPN mi. lei'!M101/'BPN % (PIB ) 2 '!M$139*100</f>
        <v>0.5623953638119769</v>
      </c>
      <c r="N101" s="287">
        <f>'BPN mi. lei'!N101/'BPN % (PIB ) 2 '!N$139*100</f>
        <v>0.5252364066193854</v>
      </c>
    </row>
    <row r="102" spans="1:14" ht="15.75">
      <c r="A102" s="228"/>
      <c r="B102" s="54"/>
      <c r="C102" s="54"/>
      <c r="D102" s="54"/>
      <c r="E102" s="54"/>
      <c r="F102" s="54"/>
      <c r="G102" s="54"/>
      <c r="H102" s="55"/>
      <c r="I102" s="382"/>
      <c r="J102" s="121" t="s">
        <v>947</v>
      </c>
      <c r="K102" s="362">
        <f>'BPN mi. lei'!K102/'BPN % (PIB ) 2 '!K$139*100</f>
        <v>0.048988764044943824</v>
      </c>
      <c r="L102" s="362">
        <f>'BPN mi. lei'!L102/'BPN % (PIB ) 2 '!L$139*100</f>
        <v>0.011064425770308124</v>
      </c>
      <c r="M102" s="362">
        <f>'BPN mi. lei'!M102/'BPN % (PIB ) 2 '!M$139*100</f>
        <v>0.006567933032839664</v>
      </c>
      <c r="N102" s="363">
        <f>'BPN mi. lei'!N102/'BPN % (PIB ) 2 '!N$139*100</f>
        <v>0.02021276595744681</v>
      </c>
    </row>
    <row r="103" spans="1:14" ht="15.75">
      <c r="A103" s="228"/>
      <c r="B103" s="54"/>
      <c r="C103" s="54"/>
      <c r="D103" s="54"/>
      <c r="E103" s="54"/>
      <c r="F103" s="54"/>
      <c r="G103" s="54"/>
      <c r="H103" s="55"/>
      <c r="I103" s="129" t="s">
        <v>898</v>
      </c>
      <c r="J103" s="122" t="s">
        <v>964</v>
      </c>
      <c r="K103" s="288">
        <f>'BPN mi. lei'!K103/'BPN % (PIB ) 2 '!K$139*100</f>
        <v>6.971011235955057</v>
      </c>
      <c r="L103" s="288">
        <f>'BPN mi. lei'!L103/'BPN % (PIB ) 2 '!L$139*100</f>
        <v>6.598669467787116</v>
      </c>
      <c r="M103" s="288">
        <f>'BPN mi. lei'!M103/'BPN % (PIB ) 2 '!M$139*100</f>
        <v>6.055956213779781</v>
      </c>
      <c r="N103" s="289">
        <f>'BPN mi. lei'!N103/'BPN % (PIB ) 2 '!N$139*100</f>
        <v>5.7258865248226956</v>
      </c>
    </row>
    <row r="104" spans="1:14" ht="15.75">
      <c r="A104" s="228"/>
      <c r="B104" s="54"/>
      <c r="C104" s="54"/>
      <c r="D104" s="54"/>
      <c r="E104" s="54"/>
      <c r="F104" s="54"/>
      <c r="G104" s="54"/>
      <c r="H104" s="55"/>
      <c r="I104" s="382"/>
      <c r="J104" s="120" t="s">
        <v>946</v>
      </c>
      <c r="K104" s="286">
        <f>'BPN mi. lei'!K104/'BPN % (PIB ) 2 '!K$139*100</f>
        <v>6.874606741573033</v>
      </c>
      <c r="L104" s="286">
        <f>'BPN mi. lei'!L104/'BPN % (PIB ) 2 '!L$139*100</f>
        <v>6.534453781512606</v>
      </c>
      <c r="M104" s="286">
        <f>'BPN mi. lei'!M104/'BPN % (PIB ) 2 '!M$139*100</f>
        <v>6.037540244687701</v>
      </c>
      <c r="N104" s="287">
        <f>'BPN mi. lei'!N104/'BPN % (PIB ) 2 '!N$139*100</f>
        <v>5.708983451536643</v>
      </c>
    </row>
    <row r="105" spans="1:14" ht="15.75">
      <c r="A105" s="228"/>
      <c r="B105" s="54"/>
      <c r="C105" s="54"/>
      <c r="D105" s="54"/>
      <c r="E105" s="54"/>
      <c r="F105" s="54"/>
      <c r="G105" s="54"/>
      <c r="H105" s="55"/>
      <c r="I105" s="382"/>
      <c r="J105" s="121" t="s">
        <v>947</v>
      </c>
      <c r="K105" s="286">
        <f>'BPN mi. lei'!K105/'BPN % (PIB ) 2 '!K$139*100</f>
        <v>0.09640449438202246</v>
      </c>
      <c r="L105" s="286">
        <f>'BPN mi. lei'!L105/'BPN % (PIB ) 2 '!L$139*100</f>
        <v>0.06421568627450981</v>
      </c>
      <c r="M105" s="362">
        <f>'BPN mi. lei'!M105/'BPN % (PIB ) 2 '!M$139*100</f>
        <v>0.018415969092079848</v>
      </c>
      <c r="N105" s="363">
        <f>'BPN mi. lei'!N105/'BPN % (PIB ) 2 '!N$139*100</f>
        <v>0.01690307328605201</v>
      </c>
    </row>
    <row r="106" spans="1:14" ht="15.75">
      <c r="A106" s="228"/>
      <c r="B106" s="54"/>
      <c r="C106" s="54"/>
      <c r="D106" s="54"/>
      <c r="E106" s="54"/>
      <c r="F106" s="54"/>
      <c r="G106" s="54"/>
      <c r="H106" s="55"/>
      <c r="I106" s="129" t="s">
        <v>899</v>
      </c>
      <c r="J106" s="122" t="s">
        <v>965</v>
      </c>
      <c r="K106" s="288">
        <f>'BPN mi. lei'!K106/'BPN % (PIB ) 2 '!K$139*100</f>
        <v>13.013558052434457</v>
      </c>
      <c r="L106" s="288">
        <f>'BPN mi. lei'!L106/'BPN % (PIB ) 2 '!L$139*100</f>
        <v>13.229481792717085</v>
      </c>
      <c r="M106" s="288">
        <f>'BPN mi. lei'!M106/'BPN % (PIB ) 2 '!M$139*100</f>
        <v>12.98319381841597</v>
      </c>
      <c r="N106" s="289">
        <f>'BPN mi. lei'!N106/'BPN % (PIB ) 2 '!N$139*100</f>
        <v>12.708747044917256</v>
      </c>
    </row>
    <row r="107" spans="1:14" ht="15.75">
      <c r="A107" s="228"/>
      <c r="B107" s="54"/>
      <c r="C107" s="54"/>
      <c r="D107" s="54"/>
      <c r="E107" s="54"/>
      <c r="F107" s="54"/>
      <c r="G107" s="54"/>
      <c r="H107" s="55"/>
      <c r="I107" s="382"/>
      <c r="J107" s="120" t="s">
        <v>946</v>
      </c>
      <c r="K107" s="286">
        <f>'BPN mi. lei'!K107/'BPN % (PIB ) 2 '!K$139*100</f>
        <v>13.002996254681648</v>
      </c>
      <c r="L107" s="286">
        <f>'BPN mi. lei'!L107/'BPN % (PIB ) 2 '!L$139*100</f>
        <v>13.219607843137254</v>
      </c>
      <c r="M107" s="286">
        <f>'BPN mi. lei'!M107/'BPN % (PIB ) 2 '!M$139*100</f>
        <v>12.95988409529942</v>
      </c>
      <c r="N107" s="287">
        <f>'BPN mi. lei'!N107/'BPN % (PIB ) 2 '!N$139*100</f>
        <v>12.70336879432624</v>
      </c>
    </row>
    <row r="108" spans="1:14" ht="15.75">
      <c r="A108" s="228"/>
      <c r="B108" s="54"/>
      <c r="C108" s="54"/>
      <c r="D108" s="54"/>
      <c r="E108" s="54"/>
      <c r="F108" s="54"/>
      <c r="G108" s="54"/>
      <c r="H108" s="55"/>
      <c r="I108" s="382"/>
      <c r="J108" s="121" t="s">
        <v>947</v>
      </c>
      <c r="K108" s="362">
        <f>'BPN mi. lei'!K108/'BPN % (PIB ) 2 '!K$139*100</f>
        <v>0.010561797752808988</v>
      </c>
      <c r="L108" s="362">
        <f>'BPN mi. lei'!L108/'BPN % (PIB ) 2 '!L$139*100</f>
        <v>0.009873949579831932</v>
      </c>
      <c r="M108" s="362">
        <f>'BPN mi. lei'!M108/'BPN % (PIB ) 2 '!M$139*100</f>
        <v>0.02330972311654862</v>
      </c>
      <c r="N108" s="363">
        <f>'BPN mi. lei'!N108/'BPN % (PIB ) 2 '!N$139*100</f>
        <v>0.0053782505910165476</v>
      </c>
    </row>
    <row r="109" spans="1:14" ht="15.75">
      <c r="A109" s="228"/>
      <c r="B109" s="54"/>
      <c r="C109" s="54"/>
      <c r="D109" s="54"/>
      <c r="E109" s="54"/>
      <c r="F109" s="54"/>
      <c r="G109" s="54"/>
      <c r="H109" s="55"/>
      <c r="I109" s="129" t="s">
        <v>900</v>
      </c>
      <c r="J109" s="122" t="s">
        <v>966</v>
      </c>
      <c r="K109" s="288">
        <f>'BPN mi. lei'!K109/'BPN % (PIB ) 2 '!K$139*100</f>
        <v>0.35116104868913856</v>
      </c>
      <c r="L109" s="288">
        <f>'BPN mi. lei'!L109/'BPN % (PIB ) 2 '!L$139*100</f>
        <v>0.3395658263305322</v>
      </c>
      <c r="M109" s="288">
        <f>'BPN mi. lei'!M109/'BPN % (PIB ) 2 '!M$139*100</f>
        <v>0.3139729555698648</v>
      </c>
      <c r="N109" s="289">
        <f>'BPN mi. lei'!N109/'BPN % (PIB ) 2 '!N$139*100</f>
        <v>0.27198581560283686</v>
      </c>
    </row>
    <row r="110" spans="1:14" ht="15.75">
      <c r="A110" s="228"/>
      <c r="B110" s="54"/>
      <c r="C110" s="54"/>
      <c r="D110" s="54"/>
      <c r="E110" s="54"/>
      <c r="F110" s="54"/>
      <c r="G110" s="54"/>
      <c r="H110" s="55"/>
      <c r="I110" s="382"/>
      <c r="J110" s="120" t="s">
        <v>946</v>
      </c>
      <c r="K110" s="286">
        <f>'BPN mi. lei'!K110/'BPN % (PIB ) 2 '!K$139*100</f>
        <v>0.3508614232209738</v>
      </c>
      <c r="L110" s="286">
        <f>'BPN mi. lei'!L110/'BPN % (PIB ) 2 '!L$139*100</f>
        <v>0.3392156862745098</v>
      </c>
      <c r="M110" s="286">
        <f>'BPN mi. lei'!M110/'BPN % (PIB ) 2 '!M$139*100</f>
        <v>0.3139729555698648</v>
      </c>
      <c r="N110" s="287">
        <f>'BPN mi. lei'!N110/'BPN % (PIB ) 2 '!N$139*100</f>
        <v>0.27198581560283686</v>
      </c>
    </row>
    <row r="111" spans="1:14" ht="15.75">
      <c r="A111" s="228"/>
      <c r="B111" s="54"/>
      <c r="C111" s="54"/>
      <c r="D111" s="54"/>
      <c r="E111" s="54"/>
      <c r="F111" s="54"/>
      <c r="G111" s="54"/>
      <c r="H111" s="55"/>
      <c r="I111" s="382"/>
      <c r="J111" s="121" t="s">
        <v>947</v>
      </c>
      <c r="K111" s="286">
        <f>'BPN mi. lei'!K111/'BPN % (PIB ) 2 '!K$139*100</f>
        <v>0.000299625468164794</v>
      </c>
      <c r="L111" s="286">
        <f>'BPN mi. lei'!L111/'BPN % (PIB ) 2 '!L$139*100</f>
        <v>0.00035014005602240897</v>
      </c>
      <c r="M111" s="286">
        <f>'BPN mi. lei'!M111/'BPN % (PIB ) 2 '!M$139*100</f>
        <v>0</v>
      </c>
      <c r="N111" s="287">
        <f>'BPN mi. lei'!N111/'BPN % (PIB ) 2 '!N$139*100</f>
        <v>0</v>
      </c>
    </row>
    <row r="112" spans="1:14" ht="18.75">
      <c r="A112" s="228"/>
      <c r="B112" s="54"/>
      <c r="C112" s="54"/>
      <c r="D112" s="54"/>
      <c r="E112" s="54"/>
      <c r="F112" s="54"/>
      <c r="G112" s="54"/>
      <c r="H112" s="55"/>
      <c r="I112" s="160"/>
      <c r="J112" s="119" t="s">
        <v>948</v>
      </c>
      <c r="K112" s="60">
        <f>'BPN mi. lei'!K112/'BPN % (PIB ) 2 '!K$139*100</f>
        <v>-3.2000000000000055</v>
      </c>
      <c r="L112" s="60">
        <f>'BPN mi. lei'!L112/'BPN % (PIB ) 2 '!L$139*100</f>
        <v>-3.00392156862745</v>
      </c>
      <c r="M112" s="60">
        <f>'BPN mi. lei'!M112/'BPN % (PIB ) 2 '!M$139*100</f>
        <v>-3.0130714745653546</v>
      </c>
      <c r="N112" s="93">
        <f>'BPN mi. lei'!N112/'BPN % (PIB ) 2 '!N$139*100</f>
        <v>-2.910342789598115</v>
      </c>
    </row>
    <row r="113" spans="1:14" ht="15" customHeight="1">
      <c r="A113" s="228"/>
      <c r="B113" s="54"/>
      <c r="C113" s="54"/>
      <c r="D113" s="54"/>
      <c r="E113" s="54"/>
      <c r="F113" s="54"/>
      <c r="G113" s="54"/>
      <c r="H113" s="55"/>
      <c r="I113" s="103"/>
      <c r="J113" s="38"/>
      <c r="K113" s="59"/>
      <c r="L113" s="59"/>
      <c r="M113" s="59"/>
      <c r="N113" s="71"/>
    </row>
    <row r="114" spans="1:14" ht="18.75">
      <c r="A114" s="221"/>
      <c r="B114" s="89"/>
      <c r="C114" s="89"/>
      <c r="D114" s="89"/>
      <c r="E114" s="89"/>
      <c r="F114" s="89"/>
      <c r="G114" s="89"/>
      <c r="H114" s="89"/>
      <c r="I114" s="160"/>
      <c r="J114" s="119" t="s">
        <v>969</v>
      </c>
      <c r="K114" s="60">
        <f>'BPN mi. lei'!K114/'BPN % (PIB ) 2 '!K$139*100</f>
        <v>3.1999999999999993</v>
      </c>
      <c r="L114" s="60">
        <f>'BPN mi. lei'!L114/'BPN % (PIB ) 2 '!L$139*100</f>
        <v>3.003921568627452</v>
      </c>
      <c r="M114" s="60">
        <f>'BPN mi. lei'!M114/'BPN % (PIB ) 2 '!M$139*100</f>
        <v>3.0130714745653577</v>
      </c>
      <c r="N114" s="93">
        <f>'BPN mi. lei'!N114/'BPN % (PIB ) 2 '!N$139*100</f>
        <v>2.910342789598108</v>
      </c>
    </row>
    <row r="115" spans="1:14" ht="15">
      <c r="A115" s="221"/>
      <c r="B115" s="89"/>
      <c r="C115" s="89"/>
      <c r="D115" s="89"/>
      <c r="E115" s="89"/>
      <c r="F115" s="89"/>
      <c r="G115" s="89"/>
      <c r="H115" s="89"/>
      <c r="I115" s="146"/>
      <c r="J115" s="123"/>
      <c r="K115" s="16"/>
      <c r="L115" s="16"/>
      <c r="M115" s="16"/>
      <c r="N115" s="76"/>
    </row>
    <row r="116" spans="1:14" ht="17.25">
      <c r="A116" s="221"/>
      <c r="B116" s="89"/>
      <c r="C116" s="89"/>
      <c r="D116" s="89"/>
      <c r="E116" s="89"/>
      <c r="F116" s="89"/>
      <c r="G116" s="89"/>
      <c r="H116" s="89"/>
      <c r="I116" s="100" t="s">
        <v>11</v>
      </c>
      <c r="J116" s="110" t="s">
        <v>970</v>
      </c>
      <c r="K116" s="52">
        <f>'BPN mi. lei'!K116/'BPN % (PIB ) 2 '!K$139*100</f>
        <v>-0.09700374531835218</v>
      </c>
      <c r="L116" s="52">
        <f>'BPN mi. lei'!L116/'BPN % (PIB ) 2 '!L$139*100</f>
        <v>-1.4733893557422968</v>
      </c>
      <c r="M116" s="52">
        <f>'BPN mi. lei'!M116/'BPN % (PIB ) 2 '!M$139*100</f>
        <v>-1.0237604636188022</v>
      </c>
      <c r="N116" s="74">
        <f>'BPN mi. lei'!N116/'BPN % (PIB ) 2 '!N$139*100</f>
        <v>-0.307387706855792</v>
      </c>
    </row>
    <row r="117" spans="1:14" ht="15">
      <c r="A117" s="221"/>
      <c r="B117" s="89"/>
      <c r="C117" s="89"/>
      <c r="D117" s="89"/>
      <c r="E117" s="89"/>
      <c r="F117" s="89"/>
      <c r="G117" s="89"/>
      <c r="H117" s="89"/>
      <c r="I117" s="103" t="s">
        <v>51</v>
      </c>
      <c r="J117" s="446" t="s">
        <v>971</v>
      </c>
      <c r="K117" s="369">
        <f>'BPN mi. lei'!K117/'BPN % (PIB ) 2 '!K$139*100</f>
        <v>0.23700374531835205</v>
      </c>
      <c r="L117" s="369">
        <f>'BPN mi. lei'!L117/'BPN % (PIB ) 2 '!L$139*100</f>
        <v>0.14705882352941177</v>
      </c>
      <c r="M117" s="369">
        <f>'BPN mi. lei'!M117/'BPN % (PIB ) 2 '!M$139*100</f>
        <v>0.13522215067611074</v>
      </c>
      <c r="N117" s="370">
        <f>'BPN mi. lei'!N117/'BPN % (PIB ) 2 '!N$139*100</f>
        <v>0.12411347517730498</v>
      </c>
    </row>
    <row r="118" spans="1:14" ht="15">
      <c r="A118" s="221"/>
      <c r="B118" s="89"/>
      <c r="C118" s="89"/>
      <c r="D118" s="89"/>
      <c r="E118" s="89"/>
      <c r="F118" s="89"/>
      <c r="G118" s="89"/>
      <c r="H118" s="89"/>
      <c r="I118" s="104" t="s">
        <v>76</v>
      </c>
      <c r="J118" s="113" t="s">
        <v>972</v>
      </c>
      <c r="K118" s="369">
        <f>'BPN mi. lei'!K118/'BPN % (PIB ) 2 '!K$139*100</f>
        <v>0.2295131086142322</v>
      </c>
      <c r="L118" s="369">
        <f>'BPN mi. lei'!L118/'BPN % (PIB ) 2 '!L$139*100</f>
        <v>0.1400560224089636</v>
      </c>
      <c r="M118" s="369">
        <f>'BPN mi. lei'!M118/'BPN % (PIB ) 2 '!M$139*100</f>
        <v>0.128783000643915</v>
      </c>
      <c r="N118" s="370">
        <f>'BPN mi. lei'!N118/'BPN % (PIB ) 2 '!N$139*100</f>
        <v>0.1182033096926714</v>
      </c>
    </row>
    <row r="119" spans="1:14" ht="15">
      <c r="A119" s="221"/>
      <c r="B119" s="89"/>
      <c r="C119" s="89"/>
      <c r="D119" s="89"/>
      <c r="E119" s="89"/>
      <c r="F119" s="89"/>
      <c r="G119" s="89"/>
      <c r="H119" s="89"/>
      <c r="I119" s="104" t="s">
        <v>100</v>
      </c>
      <c r="J119" s="113" t="s">
        <v>973</v>
      </c>
      <c r="K119" s="371">
        <f>'BPN mi. lei'!K119/'BPN % (PIB ) 2 '!K$139*100</f>
        <v>0.00749063670411985</v>
      </c>
      <c r="L119" s="371">
        <f>'BPN mi. lei'!L119/'BPN % (PIB ) 2 '!L$139*100</f>
        <v>0.007002801120448179</v>
      </c>
      <c r="M119" s="371">
        <f>'BPN mi. lei'!M119/'BPN % (PIB ) 2 '!M$139*100</f>
        <v>0.006439150032195751</v>
      </c>
      <c r="N119" s="372">
        <f>'BPN mi. lei'!N119/'BPN % (PIB ) 2 '!N$139*100</f>
        <v>0.00591016548463357</v>
      </c>
    </row>
    <row r="120" spans="1:14" ht="15">
      <c r="A120" s="221"/>
      <c r="B120" s="89"/>
      <c r="C120" s="89"/>
      <c r="D120" s="89"/>
      <c r="E120" s="89"/>
      <c r="F120" s="89"/>
      <c r="G120" s="89"/>
      <c r="H120" s="89"/>
      <c r="I120" s="104"/>
      <c r="J120" s="446" t="s">
        <v>978</v>
      </c>
      <c r="K120" s="369">
        <f>'BPN mi. lei'!K120/'BPN % (PIB ) 2 '!K$139*100</f>
        <v>0.1990262172284644</v>
      </c>
      <c r="L120" s="369">
        <f>'BPN mi. lei'!L120/'BPN % (PIB ) 2 '!L$139*100</f>
        <v>0</v>
      </c>
      <c r="M120" s="369">
        <f>'BPN mi. lei'!M120/'BPN % (PIB ) 2 '!M$139*100</f>
        <v>0</v>
      </c>
      <c r="N120" s="370">
        <f>'BPN mi. lei'!N120/'BPN % (PIB ) 2 '!N$139*100</f>
        <v>0</v>
      </c>
    </row>
    <row r="121" spans="1:14" ht="15">
      <c r="A121" s="221"/>
      <c r="B121" s="89"/>
      <c r="C121" s="89"/>
      <c r="D121" s="89"/>
      <c r="E121" s="89"/>
      <c r="F121" s="89"/>
      <c r="G121" s="89"/>
      <c r="H121" s="89"/>
      <c r="I121" s="103" t="s">
        <v>320</v>
      </c>
      <c r="J121" s="446" t="s">
        <v>980</v>
      </c>
      <c r="K121" s="371">
        <f>'BPN mi. lei'!K121/'BPN % (PIB ) 2 '!K$139*100</f>
        <v>0.030561797752808987</v>
      </c>
      <c r="L121" s="371">
        <f>'BPN mi. lei'!L121/'BPN % (PIB ) 2 '!L$139*100</f>
        <v>0.03606442577030812</v>
      </c>
      <c r="M121" s="371">
        <f>'BPN mi. lei'!M121/'BPN % (PIB ) 2 '!M$139*100</f>
        <v>0.03490019317450097</v>
      </c>
      <c r="N121" s="372">
        <f>'BPN mi. lei'!N121/'BPN % (PIB ) 2 '!N$139*100</f>
        <v>0.03569739952718676</v>
      </c>
    </row>
    <row r="122" spans="1:14" ht="15">
      <c r="A122" s="221"/>
      <c r="B122" s="89"/>
      <c r="C122" s="89"/>
      <c r="D122" s="89"/>
      <c r="E122" s="89"/>
      <c r="F122" s="89"/>
      <c r="G122" s="89"/>
      <c r="H122" s="89"/>
      <c r="I122" s="103" t="s">
        <v>384</v>
      </c>
      <c r="J122" s="446" t="s">
        <v>979</v>
      </c>
      <c r="K122" s="369">
        <f>'BPN mi. lei'!K122/'BPN % (PIB ) 2 '!K$139*100</f>
        <v>-0.5904119850187266</v>
      </c>
      <c r="L122" s="369">
        <f>'BPN mi. lei'!L122/'BPN % (PIB ) 2 '!L$139*100</f>
        <v>-1.6572829131652662</v>
      </c>
      <c r="M122" s="369">
        <f>'BPN mi. lei'!M122/'BPN % (PIB ) 2 '!M$139*100</f>
        <v>-1.1947198969735995</v>
      </c>
      <c r="N122" s="370">
        <f>'BPN mi. lei'!N122/'BPN % (PIB ) 2 '!N$139*100</f>
        <v>-0.46820330969267143</v>
      </c>
    </row>
    <row r="123" spans="1:14" ht="15">
      <c r="A123" s="221"/>
      <c r="B123" s="89"/>
      <c r="C123" s="89"/>
      <c r="D123" s="89"/>
      <c r="E123" s="89"/>
      <c r="F123" s="89"/>
      <c r="G123" s="89"/>
      <c r="H123" s="89"/>
      <c r="I123" s="104" t="s">
        <v>386</v>
      </c>
      <c r="J123" s="113" t="s">
        <v>981</v>
      </c>
      <c r="K123" s="369">
        <f>'BPN mi. lei'!K123/'BPN % (PIB ) 2 '!K$139*100</f>
        <v>-0.37707865168539323</v>
      </c>
      <c r="L123" s="369">
        <f>'BPN mi. lei'!L123/'BPN % (PIB ) 2 '!L$139*100</f>
        <v>-1.2713585434173669</v>
      </c>
      <c r="M123" s="369">
        <f>'BPN mi. lei'!M123/'BPN % (PIB ) 2 '!M$139*100</f>
        <v>-0.8006439150032195</v>
      </c>
      <c r="N123" s="370">
        <f>'BPN mi. lei'!N123/'BPN % (PIB ) 2 '!N$139*100</f>
        <v>-0.14994089834515367</v>
      </c>
    </row>
    <row r="124" spans="1:14" ht="15">
      <c r="A124" s="221"/>
      <c r="B124" s="89"/>
      <c r="C124" s="89"/>
      <c r="D124" s="89"/>
      <c r="E124" s="89"/>
      <c r="F124" s="89"/>
      <c r="G124" s="89"/>
      <c r="H124" s="89"/>
      <c r="I124" s="104" t="s">
        <v>395</v>
      </c>
      <c r="J124" s="113" t="s">
        <v>982</v>
      </c>
      <c r="K124" s="369">
        <f>'BPN mi. lei'!K124/'BPN % (PIB ) 2 '!K$139*100</f>
        <v>-0.21333333333333335</v>
      </c>
      <c r="L124" s="369">
        <f>'BPN mi. lei'!L124/'BPN % (PIB ) 2 '!L$139*100</f>
        <v>-0.3859243697478992</v>
      </c>
      <c r="M124" s="369">
        <f>'BPN mi. lei'!M124/'BPN % (PIB ) 2 '!M$139*100</f>
        <v>-0.3940759819703799</v>
      </c>
      <c r="N124" s="370">
        <f>'BPN mi. lei'!N124/'BPN % (PIB ) 2 '!N$139*100</f>
        <v>-0.31826241134751776</v>
      </c>
    </row>
    <row r="125" spans="1:14" ht="15">
      <c r="A125" s="221"/>
      <c r="B125" s="89"/>
      <c r="C125" s="89"/>
      <c r="D125" s="89"/>
      <c r="E125" s="89"/>
      <c r="F125" s="89"/>
      <c r="G125" s="89"/>
      <c r="H125" s="89"/>
      <c r="I125" s="103" t="s">
        <v>404</v>
      </c>
      <c r="J125" s="446" t="s">
        <v>983</v>
      </c>
      <c r="K125" s="373">
        <f>'BPN mi. lei'!K125/'BPN % (PIB ) 2 '!K$139*100</f>
        <v>0.02681647940074906</v>
      </c>
      <c r="L125" s="373">
        <f>'BPN mi. lei'!L125/'BPN % (PIB ) 2 '!L$139*100</f>
        <v>0.0007703081232492997</v>
      </c>
      <c r="M125" s="373">
        <f>'BPN mi. lei'!M125/'BPN % (PIB ) 2 '!M$139*100</f>
        <v>0.0008370895041854476</v>
      </c>
      <c r="N125" s="374">
        <f>'BPN mi. lei'!N125/'BPN % (PIB ) 2 '!N$139*100</f>
        <v>0.0010047281323877068</v>
      </c>
    </row>
    <row r="126" spans="1:14" ht="15">
      <c r="A126" s="221"/>
      <c r="B126" s="89"/>
      <c r="C126" s="89"/>
      <c r="D126" s="89"/>
      <c r="E126" s="89"/>
      <c r="F126" s="89"/>
      <c r="G126" s="89"/>
      <c r="H126" s="89"/>
      <c r="I126" s="104" t="s">
        <v>416</v>
      </c>
      <c r="J126" s="113" t="s">
        <v>984</v>
      </c>
      <c r="K126" s="373">
        <f>'BPN mi. lei'!K126/'BPN % (PIB ) 2 '!K$139*100</f>
        <v>0.02681647940074906</v>
      </c>
      <c r="L126" s="373">
        <f>'BPN mi. lei'!L126/'BPN % (PIB ) 2 '!L$139*100</f>
        <v>0.0007703081232492997</v>
      </c>
      <c r="M126" s="373">
        <f>'BPN mi. lei'!M126/'BPN % (PIB ) 2 '!M$139*100</f>
        <v>0.0008370895041854476</v>
      </c>
      <c r="N126" s="374">
        <f>'BPN mi. lei'!N126/'BPN % (PIB ) 2 '!N$139*100</f>
        <v>0.0010047281323877068</v>
      </c>
    </row>
    <row r="127" spans="1:14" ht="17.25">
      <c r="A127" s="221"/>
      <c r="B127" s="89"/>
      <c r="C127" s="89"/>
      <c r="D127" s="89"/>
      <c r="E127" s="89"/>
      <c r="F127" s="89"/>
      <c r="G127" s="89"/>
      <c r="H127" s="89"/>
      <c r="I127" s="100" t="s">
        <v>12</v>
      </c>
      <c r="J127" s="110" t="s">
        <v>974</v>
      </c>
      <c r="K127" s="52">
        <f>'BPN mi. lei'!K127/'BPN % (PIB ) 2 '!K$139*100</f>
        <v>3.827041198501872</v>
      </c>
      <c r="L127" s="52">
        <f>'BPN mi. lei'!L127/'BPN % (PIB ) 2 '!L$139*100</f>
        <v>4.576470588235295</v>
      </c>
      <c r="M127" s="52">
        <f>'BPN mi. lei'!M127/'BPN % (PIB ) 2 '!M$139*100</f>
        <v>3.994462330972312</v>
      </c>
      <c r="N127" s="74">
        <f>'BPN mi. lei'!N127/'BPN % (PIB ) 2 '!N$139*100</f>
        <v>3.2230496453900708</v>
      </c>
    </row>
    <row r="128" spans="1:14" ht="15">
      <c r="A128" s="221"/>
      <c r="B128" s="89"/>
      <c r="C128" s="89"/>
      <c r="D128" s="89"/>
      <c r="E128" s="89"/>
      <c r="F128" s="89"/>
      <c r="G128" s="89"/>
      <c r="H128" s="89"/>
      <c r="I128" s="103" t="s">
        <v>464</v>
      </c>
      <c r="J128" s="446" t="s">
        <v>975</v>
      </c>
      <c r="K128" s="17">
        <f>'BPN mi. lei'!K128/'BPN % (PIB ) 2 '!K$139*100</f>
        <v>0.149812734082397</v>
      </c>
      <c r="L128" s="17">
        <f>'BPN mi. lei'!L128/'BPN % (PIB ) 2 '!L$139*100</f>
        <v>-0.1876750700280112</v>
      </c>
      <c r="M128" s="17">
        <f>'BPN mi. lei'!M128/'BPN % (PIB ) 2 '!M$139*100</f>
        <v>0.8454603992273021</v>
      </c>
      <c r="N128" s="77">
        <f>'BPN mi. lei'!N128/'BPN % (PIB ) 2 '!N$139*100</f>
        <v>1.3321513002364065</v>
      </c>
    </row>
    <row r="129" spans="1:14" ht="15">
      <c r="A129" s="221"/>
      <c r="B129" s="89"/>
      <c r="C129" s="89"/>
      <c r="D129" s="89"/>
      <c r="E129" s="89"/>
      <c r="F129" s="89"/>
      <c r="G129" s="89"/>
      <c r="H129" s="89"/>
      <c r="I129" s="104" t="s">
        <v>466</v>
      </c>
      <c r="J129" s="446" t="s">
        <v>1062</v>
      </c>
      <c r="K129" s="17">
        <f>'BPN mi. lei'!K129/'BPN % (PIB ) 2 '!K$139*100</f>
        <v>0.149812734082397</v>
      </c>
      <c r="L129" s="17">
        <f>'BPN mi. lei'!L129/'BPN % (PIB ) 2 '!L$139*100</f>
        <v>-0.1876750700280112</v>
      </c>
      <c r="M129" s="17">
        <f>'BPN mi. lei'!M129/'BPN % (PIB ) 2 '!M$139*100</f>
        <v>0.8454603992273021</v>
      </c>
      <c r="N129" s="77">
        <f>'BPN mi. lei'!N129/'BPN % (PIB ) 2 '!N$139*100</f>
        <v>1.3321513002364065</v>
      </c>
    </row>
    <row r="130" spans="1:14" ht="15">
      <c r="A130" s="221"/>
      <c r="B130" s="89"/>
      <c r="C130" s="89"/>
      <c r="D130" s="89"/>
      <c r="E130" s="89"/>
      <c r="F130" s="89"/>
      <c r="G130" s="89"/>
      <c r="H130" s="89"/>
      <c r="I130" s="103" t="s">
        <v>602</v>
      </c>
      <c r="J130" s="446" t="s">
        <v>1041</v>
      </c>
      <c r="K130" s="17">
        <f>'BPN mi. lei'!K130/'BPN % (PIB ) 2 '!K$139*100</f>
        <v>-0.1990262172284644</v>
      </c>
      <c r="L130" s="17">
        <f>'BPN mi. lei'!L130/'BPN % (PIB ) 2 '!L$139*100</f>
        <v>0</v>
      </c>
      <c r="M130" s="17">
        <f>'BPN mi. lei'!M130/'BPN % (PIB ) 2 '!M$139*100</f>
        <v>0</v>
      </c>
      <c r="N130" s="77">
        <f>'BPN mi. lei'!N130/'BPN % (PIB ) 2 '!N$139*100</f>
        <v>0</v>
      </c>
    </row>
    <row r="131" spans="1:14" ht="15">
      <c r="A131" s="221"/>
      <c r="B131" s="89"/>
      <c r="C131" s="89"/>
      <c r="D131" s="89"/>
      <c r="E131" s="89"/>
      <c r="F131" s="89"/>
      <c r="G131" s="89"/>
      <c r="H131" s="89"/>
      <c r="I131" s="103" t="s">
        <v>693</v>
      </c>
      <c r="J131" s="446" t="s">
        <v>1052</v>
      </c>
      <c r="K131" s="17">
        <f>'BPN mi. lei'!K131/'BPN % (PIB ) 2 '!K$139*100</f>
        <v>-0.119625468164794</v>
      </c>
      <c r="L131" s="17">
        <f>'BPN mi. lei'!L131/'BPN % (PIB ) 2 '!L$139*100</f>
        <v>0</v>
      </c>
      <c r="M131" s="17">
        <f>'BPN mi. lei'!M131/'BPN % (PIB ) 2 '!M$139*100</f>
        <v>0</v>
      </c>
      <c r="N131" s="77">
        <f>'BPN mi. lei'!N131/'BPN % (PIB ) 2 '!N$139*100</f>
        <v>0</v>
      </c>
    </row>
    <row r="132" spans="1:14" ht="15">
      <c r="A132" s="221"/>
      <c r="B132" s="89"/>
      <c r="C132" s="89"/>
      <c r="D132" s="89"/>
      <c r="E132" s="89"/>
      <c r="F132" s="89"/>
      <c r="G132" s="89"/>
      <c r="H132" s="89"/>
      <c r="I132" s="103" t="s">
        <v>742</v>
      </c>
      <c r="J132" s="446" t="s">
        <v>1043</v>
      </c>
      <c r="K132" s="326">
        <f>'BPN mi. lei'!K132/'BPN % (PIB ) 2 '!K$139*100</f>
        <v>-0.030561797752808987</v>
      </c>
      <c r="L132" s="326">
        <f>'BPN mi. lei'!L132/'BPN % (PIB ) 2 '!L$139*100</f>
        <v>-0.03606442577030812</v>
      </c>
      <c r="M132" s="326">
        <f>'BPN mi. lei'!M132/'BPN % (PIB ) 2 '!M$139*100</f>
        <v>-0.03490019317450097</v>
      </c>
      <c r="N132" s="327">
        <f>'BPN mi. lei'!N132/'BPN % (PIB ) 2 '!N$139*100</f>
        <v>-0.03569739952718676</v>
      </c>
    </row>
    <row r="133" spans="1:14" ht="15">
      <c r="A133" s="221"/>
      <c r="B133" s="89"/>
      <c r="C133" s="89"/>
      <c r="D133" s="89"/>
      <c r="E133" s="89"/>
      <c r="F133" s="89"/>
      <c r="G133" s="89"/>
      <c r="H133" s="89"/>
      <c r="I133" s="103" t="s">
        <v>841</v>
      </c>
      <c r="J133" s="446" t="s">
        <v>976</v>
      </c>
      <c r="K133" s="18">
        <f>'BPN mi. lei'!K133/'BPN % (PIB ) 2 '!K$139*100</f>
        <v>4.026441947565543</v>
      </c>
      <c r="L133" s="18">
        <f>'BPN mi. lei'!L133/'BPN % (PIB ) 2 '!L$139*100</f>
        <v>4.800210084033614</v>
      </c>
      <c r="M133" s="18">
        <f>'BPN mi. lei'!M133/'BPN % (PIB ) 2 '!M$139*100</f>
        <v>3.183902124919511</v>
      </c>
      <c r="N133" s="75">
        <f>'BPN mi. lei'!N133/'BPN % (PIB ) 2 '!N$139*100</f>
        <v>1.926595744680851</v>
      </c>
    </row>
    <row r="134" spans="1:14" ht="15">
      <c r="A134" s="221"/>
      <c r="B134" s="89"/>
      <c r="C134" s="89"/>
      <c r="D134" s="89"/>
      <c r="E134" s="89"/>
      <c r="F134" s="89"/>
      <c r="G134" s="89"/>
      <c r="H134" s="89"/>
      <c r="I134" s="103"/>
      <c r="J134" s="113" t="s">
        <v>985</v>
      </c>
      <c r="K134" s="83">
        <f>'BPN mi. lei'!K134/'BPN % (PIB ) 2 '!K$139*100</f>
        <v>4.99752808988764</v>
      </c>
      <c r="L134" s="83">
        <f>'BPN mi. lei'!L134/'BPN % (PIB ) 2 '!L$139*100</f>
        <v>6.182142857142858</v>
      </c>
      <c r="M134" s="83">
        <f>'BPN mi. lei'!M134/'BPN % (PIB ) 2 '!M$139*100</f>
        <v>4.858145524790728</v>
      </c>
      <c r="N134" s="125">
        <f>'BPN mi. lei'!N134/'BPN % (PIB ) 2 '!N$139*100</f>
        <v>4.007978723404255</v>
      </c>
    </row>
    <row r="135" spans="1:14" ht="15">
      <c r="A135" s="221"/>
      <c r="B135" s="89"/>
      <c r="C135" s="89"/>
      <c r="D135" s="89"/>
      <c r="E135" s="89"/>
      <c r="F135" s="89"/>
      <c r="G135" s="89"/>
      <c r="H135" s="89"/>
      <c r="I135" s="103"/>
      <c r="J135" s="113" t="s">
        <v>977</v>
      </c>
      <c r="K135" s="83">
        <f>'BPN mi. lei'!K135/'BPN % (PIB ) 2 '!K$139*100</f>
        <v>-0.9710861423220976</v>
      </c>
      <c r="L135" s="83">
        <f>'BPN mi. lei'!L135/'BPN % (PIB ) 2 '!L$139*100</f>
        <v>-1.3819327731092437</v>
      </c>
      <c r="M135" s="83">
        <f>'BPN mi. lei'!M135/'BPN % (PIB ) 2 '!M$139*100</f>
        <v>-1.674243399871217</v>
      </c>
      <c r="N135" s="125">
        <f>'BPN mi. lei'!N135/'BPN % (PIB ) 2 '!N$139*100</f>
        <v>-2.081382978723404</v>
      </c>
    </row>
    <row r="136" spans="1:14" ht="18" thickBot="1">
      <c r="A136" s="221"/>
      <c r="B136" s="89"/>
      <c r="C136" s="89"/>
      <c r="D136" s="89"/>
      <c r="E136" s="89"/>
      <c r="F136" s="89"/>
      <c r="G136" s="89"/>
      <c r="H136" s="89"/>
      <c r="I136" s="100" t="s">
        <v>22</v>
      </c>
      <c r="J136" s="295" t="s">
        <v>1044</v>
      </c>
      <c r="K136" s="52">
        <f>'BPN mi. lei'!K136/'BPN % (PIB ) 2 '!K$139*100</f>
        <v>-0.5300374531835209</v>
      </c>
      <c r="L136" s="52">
        <f>'BPN mi. lei'!L136/'BPN % (PIB ) 2 '!L$139*100</f>
        <v>-0.09915966386554584</v>
      </c>
      <c r="M136" s="375">
        <f>'BPN mi. lei'!M136/'BPN % (PIB ) 2 '!M$139*100</f>
        <v>0.042369607211848154</v>
      </c>
      <c r="N136" s="376">
        <f>'BPN mi. lei'!N136/'BPN % (PIB ) 2 '!N$139*100</f>
        <v>-0.005319148936170213</v>
      </c>
    </row>
    <row r="137" spans="1:14" ht="15" hidden="1">
      <c r="A137" s="221"/>
      <c r="B137" s="89"/>
      <c r="C137" s="89"/>
      <c r="D137" s="89"/>
      <c r="E137" s="89"/>
      <c r="F137" s="89"/>
      <c r="G137" s="89"/>
      <c r="H137" s="89"/>
      <c r="I137" s="103" t="s">
        <v>874</v>
      </c>
      <c r="J137" s="114" t="s">
        <v>905</v>
      </c>
      <c r="K137" s="18">
        <v>3218.779</v>
      </c>
      <c r="L137" s="18">
        <v>2593.656</v>
      </c>
      <c r="M137" s="18">
        <v>1964.638</v>
      </c>
      <c r="N137" s="75">
        <v>1393.014</v>
      </c>
    </row>
    <row r="138" spans="1:14" ht="15.75" hidden="1" thickBot="1">
      <c r="A138" s="221"/>
      <c r="B138" s="89"/>
      <c r="C138" s="89"/>
      <c r="D138" s="89"/>
      <c r="E138" s="89"/>
      <c r="F138" s="89"/>
      <c r="G138" s="89"/>
      <c r="H138" s="89"/>
      <c r="I138" s="103" t="s">
        <v>875</v>
      </c>
      <c r="J138" s="126" t="s">
        <v>906</v>
      </c>
      <c r="K138" s="81">
        <v>2593.6572</v>
      </c>
      <c r="L138" s="81">
        <v>1964.6382</v>
      </c>
      <c r="M138" s="81">
        <v>1393.0132</v>
      </c>
      <c r="N138" s="82">
        <v>1075.2422</v>
      </c>
    </row>
    <row r="139" spans="1:14" ht="15.75" thickBot="1">
      <c r="A139" s="229"/>
      <c r="B139" s="230"/>
      <c r="C139" s="230"/>
      <c r="D139" s="230"/>
      <c r="E139" s="230"/>
      <c r="F139" s="230"/>
      <c r="G139" s="230"/>
      <c r="H139" s="230"/>
      <c r="I139" s="385"/>
      <c r="J139" s="448" t="s">
        <v>1038</v>
      </c>
      <c r="K139" s="449">
        <v>133500</v>
      </c>
      <c r="L139" s="449">
        <v>142800</v>
      </c>
      <c r="M139" s="449">
        <v>155300</v>
      </c>
      <c r="N139" s="450">
        <v>169200</v>
      </c>
    </row>
    <row r="140" spans="11:14" ht="15">
      <c r="K140" s="19"/>
      <c r="L140" s="19"/>
      <c r="M140" s="19"/>
      <c r="N140" s="19"/>
    </row>
  </sheetData>
  <sheetProtection/>
  <autoFilter ref="A5:J42"/>
  <mergeCells count="3">
    <mergeCell ref="M1:N1"/>
    <mergeCell ref="A2:N2"/>
    <mergeCell ref="L4:N4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1" manualBreakCount="1">
    <brk id="11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140"/>
  <sheetViews>
    <sheetView showZeros="0"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A2" sqref="A2:N2"/>
    </sheetView>
  </sheetViews>
  <sheetFormatPr defaultColWidth="9.140625" defaultRowHeight="15"/>
  <cols>
    <col min="1" max="1" width="9.281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0.8515625" style="10" customWidth="1"/>
    <col min="11" max="11" width="13.421875" style="0" customWidth="1"/>
    <col min="12" max="14" width="11.28125" style="0" customWidth="1"/>
  </cols>
  <sheetData>
    <row r="1" spans="13:14" ht="15.75">
      <c r="M1" s="484" t="s">
        <v>1065</v>
      </c>
      <c r="N1" s="484"/>
    </row>
    <row r="2" spans="1:14" ht="27.75" customHeight="1">
      <c r="A2" s="483" t="s">
        <v>1026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993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1027</v>
      </c>
      <c r="J4" s="49" t="s">
        <v>913</v>
      </c>
      <c r="K4" s="445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7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167">
        <f>'BPN mi. lei'!K7/'BPN mi. lei'!K$7*100</f>
        <v>100</v>
      </c>
      <c r="L7" s="167">
        <f>'BPN mi. lei'!L7/'BPN mi. lei'!L$7*100</f>
        <v>100</v>
      </c>
      <c r="M7" s="167">
        <f>'BPN mi. lei'!M7/'BPN mi. lei'!M$7*100</f>
        <v>100</v>
      </c>
      <c r="N7" s="168">
        <f>'BPN mi. lei'!N7/'BPN mi. lei'!N$7*100</f>
        <v>100</v>
      </c>
      <c r="Q7" s="56"/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206">
        <f>'BPN mi. lei'!K8/'BPN mi. lei'!K$7*100</f>
        <v>60.2676841384883</v>
      </c>
      <c r="L8" s="206">
        <f>'BPN mi. lei'!L8/'BPN mi. lei'!L$7*100</f>
        <v>61.99560230581803</v>
      </c>
      <c r="M8" s="206">
        <f>'BPN mi. lei'!M8/'BPN mi. lei'!M$7*100</f>
        <v>63.19744758432088</v>
      </c>
      <c r="N8" s="233">
        <f>'BPN mi. lei'!N8/'BPN mi. lei'!N$7*100</f>
        <v>64.4742650155842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183">
        <f>'BPN mi. lei'!K9/'BPN mi. lei'!K$7*100</f>
        <v>12.656764043832094</v>
      </c>
      <c r="L9" s="183">
        <f>'BPN mi. lei'!L9/'BPN mi. lei'!L$7*100</f>
        <v>13.783403656821378</v>
      </c>
      <c r="M9" s="183">
        <f>'BPN mi. lei'!M9/'BPN mi. lei'!M$7*100</f>
        <v>13.845031905195986</v>
      </c>
      <c r="N9" s="184">
        <f>'BPN mi. lei'!N9/'BPN mi. lei'!N$7*100</f>
        <v>14.051048774323984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183">
        <f>'BPN mi. lei'!K10/'BPN mi. lei'!K$7*100</f>
        <v>6.208309628053859</v>
      </c>
      <c r="L10" s="183">
        <f>'BPN mi. lei'!L10/'BPN mi. lei'!L$7*100</f>
        <v>6.624274479507141</v>
      </c>
      <c r="M10" s="183">
        <f>'BPN mi. lei'!M10/'BPN mi. lei'!M$7*100</f>
        <v>6.625341841385596</v>
      </c>
      <c r="N10" s="184">
        <f>'BPN mi. lei'!N10/'BPN mi. lei'!N$7*100</f>
        <v>6.782916350770788</v>
      </c>
    </row>
    <row r="11" spans="1:14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183">
        <f>'BPN mi. lei'!K11/'BPN mi. lei'!K$7*100</f>
        <v>6.448454415778235</v>
      </c>
      <c r="L11" s="183">
        <f>'BPN mi. lei'!L11/'BPN mi. lei'!L$7*100</f>
        <v>7.159129177314237</v>
      </c>
      <c r="M11" s="183">
        <f>'BPN mi. lei'!M11/'BPN mi. lei'!M$7*100</f>
        <v>7.219690063810392</v>
      </c>
      <c r="N11" s="184">
        <f>'BPN mi. lei'!N11/'BPN mi. lei'!N$7*100</f>
        <v>7.268132423553197</v>
      </c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183">
        <f>'BPN mi. lei'!K12/'BPN mi. lei'!K$7*100</f>
        <v>0.8717358860827337</v>
      </c>
      <c r="L12" s="183">
        <f>'BPN mi. lei'!L12/'BPN mi. lei'!L$7*100</f>
        <v>0.9310433628493888</v>
      </c>
      <c r="M12" s="183">
        <f>'BPN mi. lei'!M12/'BPN mi. lei'!M$7*100</f>
        <v>0.9589790337283499</v>
      </c>
      <c r="N12" s="184">
        <f>'BPN mi. lei'!N12/'BPN mi. lei'!N$7*100</f>
        <v>1.0209754864796563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183">
        <f>'BPN mi. lei'!K13/'BPN mi. lei'!K$7*100</f>
        <v>0.3786660730040155</v>
      </c>
      <c r="L13" s="183">
        <f>'BPN mi. lei'!L13/'BPN mi. lei'!L$7*100</f>
        <v>0.36647451516412116</v>
      </c>
      <c r="M13" s="183">
        <f>'BPN mi. lei'!M13/'BPN mi. lei'!M$7*100</f>
        <v>0.3372835004557885</v>
      </c>
      <c r="N13" s="184">
        <f>'BPN mi. lei'!N13/'BPN mi. lei'!N$7*100</f>
        <v>0.3116839356414793</v>
      </c>
    </row>
    <row r="14" spans="1:14" ht="15" customHeight="1">
      <c r="A14" s="5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183">
        <f>'BPN mi. lei'!K14/'BPN mi. lei'!K$7*100</f>
        <v>0.48441223274874057</v>
      </c>
      <c r="L14" s="183">
        <f>'BPN mi. lei'!L14/'BPN mi. lei'!L$7*100</f>
        <v>0.3862839484162358</v>
      </c>
      <c r="M14" s="183">
        <f>'BPN mi. lei'!M14/'BPN mi. lei'!M$7*100</f>
        <v>0.3646308113035551</v>
      </c>
      <c r="N14" s="184">
        <f>'BPN mi. lei'!N14/'BPN mi. lei'!N$7*100</f>
        <v>0.34537949625136893</v>
      </c>
    </row>
    <row r="15" spans="1:14" ht="15" customHeight="1">
      <c r="A15" s="5"/>
      <c r="B15" s="5"/>
      <c r="C15" s="5"/>
      <c r="D15" s="5"/>
      <c r="E15" s="5"/>
      <c r="F15" s="5"/>
      <c r="G15" s="5"/>
      <c r="H15" s="30"/>
      <c r="I15" s="103"/>
      <c r="J15" s="113" t="s">
        <v>921</v>
      </c>
      <c r="K15" s="171">
        <f>'BPN mi. lei'!K15/'BPN mi. lei'!K$7*100</f>
        <v>0.008657580329977491</v>
      </c>
      <c r="L15" s="171">
        <f>'BPN mi. lei'!L15/'BPN mi. lei'!L$7*100</f>
        <v>0.005942829975634396</v>
      </c>
      <c r="M15" s="171">
        <f>'BPN mi. lei'!M15/'BPN mi. lei'!M$7*100</f>
        <v>0.005469462169553327</v>
      </c>
      <c r="N15" s="172">
        <f>'BPN mi. lei'!N15/'BPN mi. lei'!N$7*100</f>
        <v>0.005054334091483447</v>
      </c>
    </row>
    <row r="16" spans="1:14" ht="15" customHeight="1">
      <c r="A16" s="5"/>
      <c r="B16" s="5"/>
      <c r="C16" s="5"/>
      <c r="D16" s="5"/>
      <c r="E16" s="5"/>
      <c r="F16" s="5"/>
      <c r="G16" s="5"/>
      <c r="H16" s="30"/>
      <c r="I16" s="103"/>
      <c r="J16" s="113" t="s">
        <v>922</v>
      </c>
      <c r="K16" s="183">
        <f>'BPN mi. lei'!K16/'BPN mi. lei'!K$7*100</f>
        <v>0</v>
      </c>
      <c r="L16" s="183">
        <f>'BPN mi. lei'!L16/'BPN mi. lei'!L$7*100</f>
        <v>0.17234206929339752</v>
      </c>
      <c r="M16" s="183">
        <f>'BPN mi. lei'!M16/'BPN mi. lei'!M$7*100</f>
        <v>0.251595259799453</v>
      </c>
      <c r="N16" s="184">
        <f>'BPN mi. lei'!N16/'BPN mi. lei'!N$7*100</f>
        <v>0.3588577204953248</v>
      </c>
    </row>
    <row r="17" spans="1:14" ht="15" customHeight="1">
      <c r="A17" s="5" t="s">
        <v>1</v>
      </c>
      <c r="B17" s="5" t="s">
        <v>1</v>
      </c>
      <c r="C17" s="5" t="s">
        <v>11</v>
      </c>
      <c r="D17" s="5" t="s">
        <v>2</v>
      </c>
      <c r="E17" s="5" t="s">
        <v>2</v>
      </c>
      <c r="F17" s="5" t="s">
        <v>2</v>
      </c>
      <c r="G17" s="5" t="s">
        <v>2</v>
      </c>
      <c r="H17" s="30"/>
      <c r="I17" s="104" t="s">
        <v>15</v>
      </c>
      <c r="J17" s="116" t="s">
        <v>923</v>
      </c>
      <c r="K17" s="175">
        <f>'BPN mi. lei'!K17/'BPN mi. lei'!K$7*100</f>
        <v>44.08501743884038</v>
      </c>
      <c r="L17" s="175">
        <f>'BPN mi. lei'!L17/'BPN mi. lei'!L$7*100</f>
        <v>44.50387274420079</v>
      </c>
      <c r="M17" s="175">
        <f>'BPN mi. lei'!M17/'BPN mi. lei'!M$7*100</f>
        <v>45.46909753874201</v>
      </c>
      <c r="N17" s="177">
        <f>'BPN mi. lei'!N17/'BPN mi. lei'!N$7*100</f>
        <v>46.64644933030074</v>
      </c>
    </row>
    <row r="18" spans="1:14" ht="1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2</v>
      </c>
      <c r="F18" s="5" t="s">
        <v>2</v>
      </c>
      <c r="G18" s="5" t="s">
        <v>2</v>
      </c>
      <c r="H18" s="30"/>
      <c r="I18" s="103" t="s">
        <v>16</v>
      </c>
      <c r="J18" s="213" t="s">
        <v>924</v>
      </c>
      <c r="K18" s="183">
        <f>'BPN mi. lei'!K18/'BPN mi. lei'!K$7*100</f>
        <v>31.559972295742945</v>
      </c>
      <c r="L18" s="183">
        <f>'BPN mi. lei'!L18/'BPN mi. lei'!L$7*100</f>
        <v>31.239476238584814</v>
      </c>
      <c r="M18" s="183">
        <f>'BPN mi. lei'!M18/'BPN mi. lei'!M$7*100</f>
        <v>31.79398359161349</v>
      </c>
      <c r="N18" s="184">
        <f>'BPN mi. lei'!N18/'BPN mi. lei'!N$7*100</f>
        <v>32.69210681492714</v>
      </c>
    </row>
    <row r="19" spans="1:14" ht="29.25" customHeight="1">
      <c r="A19" s="5" t="s">
        <v>1</v>
      </c>
      <c r="B19" s="5" t="s">
        <v>1</v>
      </c>
      <c r="C19" s="5" t="s">
        <v>11</v>
      </c>
      <c r="D19" s="5" t="s">
        <v>1</v>
      </c>
      <c r="E19" s="5" t="s">
        <v>1</v>
      </c>
      <c r="F19" s="5" t="s">
        <v>2</v>
      </c>
      <c r="G19" s="5" t="s">
        <v>2</v>
      </c>
      <c r="H19" s="30"/>
      <c r="I19" s="103" t="s">
        <v>17</v>
      </c>
      <c r="J19" s="113" t="s">
        <v>1013</v>
      </c>
      <c r="K19" s="26">
        <f>'BPN mi. lei'!K19/'BPN mi. lei'!K$7*100</f>
        <v>11.398116770145366</v>
      </c>
      <c r="L19" s="26">
        <f>'BPN mi. lei'!L19/'BPN mi. lei'!L$7*100</f>
        <v>11.721241655276241</v>
      </c>
      <c r="M19" s="26">
        <f>'BPN mi. lei'!M19/'BPN mi. lei'!M$7*100</f>
        <v>11.72835004557885</v>
      </c>
      <c r="N19" s="42">
        <f>'BPN mi. lei'!N19/'BPN mi. lei'!N$7*100</f>
        <v>11.805745093083988</v>
      </c>
    </row>
    <row r="20" spans="1:14" ht="15" customHeight="1">
      <c r="A20" s="5" t="s">
        <v>1</v>
      </c>
      <c r="B20" s="5" t="s">
        <v>1</v>
      </c>
      <c r="C20" s="5" t="s">
        <v>11</v>
      </c>
      <c r="D20" s="5" t="s">
        <v>1</v>
      </c>
      <c r="E20" s="5" t="s">
        <v>6</v>
      </c>
      <c r="F20" s="5" t="s">
        <v>2</v>
      </c>
      <c r="G20" s="5" t="s">
        <v>2</v>
      </c>
      <c r="H20" s="30"/>
      <c r="I20" s="103" t="s">
        <v>18</v>
      </c>
      <c r="J20" s="113" t="s">
        <v>925</v>
      </c>
      <c r="K20" s="26">
        <f>'BPN mi. lei'!K20/'BPN mi. lei'!K$7*100</f>
        <v>24.60113290622604</v>
      </c>
      <c r="L20" s="26">
        <f>'BPN mi. lei'!L20/'BPN mi. lei'!L$7*100</f>
        <v>24.04469008141677</v>
      </c>
      <c r="M20" s="26">
        <f>'BPN mi. lei'!M20/'BPN mi. lei'!M$7*100</f>
        <v>24.59617137648131</v>
      </c>
      <c r="N20" s="42">
        <f>'BPN mi. lei'!N20/'BPN mi. lei'!N$7*100</f>
        <v>25.447055850391713</v>
      </c>
    </row>
    <row r="21" spans="1:14" ht="15" customHeight="1">
      <c r="A21" s="5" t="s">
        <v>1</v>
      </c>
      <c r="B21" s="5" t="s">
        <v>1</v>
      </c>
      <c r="C21" s="5" t="s">
        <v>11</v>
      </c>
      <c r="D21" s="5" t="s">
        <v>1</v>
      </c>
      <c r="E21" s="5" t="s">
        <v>7</v>
      </c>
      <c r="F21" s="5" t="s">
        <v>2</v>
      </c>
      <c r="G21" s="5" t="s">
        <v>2</v>
      </c>
      <c r="H21" s="30"/>
      <c r="I21" s="103" t="s">
        <v>19</v>
      </c>
      <c r="J21" s="113" t="s">
        <v>926</v>
      </c>
      <c r="K21" s="26">
        <f>'BPN mi. lei'!K21/'BPN mi. lei'!K$7*100</f>
        <v>-4.439277380628458</v>
      </c>
      <c r="L21" s="26">
        <f>'BPN mi. lei'!L21/'BPN mi. lei'!L$7*100</f>
        <v>-4.5264554981081995</v>
      </c>
      <c r="M21" s="26">
        <f>'BPN mi. lei'!M21/'BPN mi. lei'!M$7*100</f>
        <v>-4.530537830446672</v>
      </c>
      <c r="N21" s="42">
        <f>'BPN mi. lei'!N21/'BPN mi. lei'!N$7*100</f>
        <v>-4.560694128548564</v>
      </c>
    </row>
    <row r="22" spans="1:14" ht="15" customHeight="1">
      <c r="A22" s="5" t="s">
        <v>1</v>
      </c>
      <c r="B22" s="5" t="s">
        <v>1</v>
      </c>
      <c r="C22" s="5" t="s">
        <v>11</v>
      </c>
      <c r="D22" s="5" t="s">
        <v>6</v>
      </c>
      <c r="E22" s="5" t="s">
        <v>2</v>
      </c>
      <c r="F22" s="5" t="s">
        <v>2</v>
      </c>
      <c r="G22" s="5" t="s">
        <v>2</v>
      </c>
      <c r="H22" s="30"/>
      <c r="I22" s="103" t="s">
        <v>20</v>
      </c>
      <c r="J22" s="116" t="s">
        <v>927</v>
      </c>
      <c r="K22" s="175">
        <f>'BPN mi. lei'!K22/'BPN mi. lei'!K$7*100</f>
        <v>8.870721712386938</v>
      </c>
      <c r="L22" s="175">
        <f>'BPN mi. lei'!L22/'BPN mi. lei'!L$7*100</f>
        <v>9.484756641112497</v>
      </c>
      <c r="M22" s="175">
        <f>'BPN mi. lei'!M22/'BPN mi. lei'!M$7*100</f>
        <v>9.897903372835005</v>
      </c>
      <c r="N22" s="177">
        <f>'BPN mi. lei'!N22/'BPN mi. lei'!N$7*100</f>
        <v>10.145733299637774</v>
      </c>
    </row>
    <row r="23" spans="1:14" ht="30">
      <c r="A23" s="5"/>
      <c r="B23" s="5"/>
      <c r="C23" s="5"/>
      <c r="D23" s="5"/>
      <c r="E23" s="5"/>
      <c r="F23" s="5"/>
      <c r="G23" s="6"/>
      <c r="H23" s="32"/>
      <c r="I23" s="103"/>
      <c r="J23" s="113" t="s">
        <v>1014</v>
      </c>
      <c r="K23" s="26">
        <f>'BPN mi. lei'!K23/'BPN mi. lei'!K$7*100</f>
        <v>1.2957511893866311</v>
      </c>
      <c r="L23" s="26">
        <f>'BPN mi. lei'!L23/'BPN mi. lei'!L$7*100</f>
        <v>1.1297319783680988</v>
      </c>
      <c r="M23" s="26">
        <f>'BPN mi. lei'!M23/'BPN mi. lei'!M$7*100</f>
        <v>1.1341841385597082</v>
      </c>
      <c r="N23" s="42">
        <f>'BPN mi. lei'!N23/'BPN mi. lei'!N$7*100</f>
        <v>1.1153230561873475</v>
      </c>
    </row>
    <row r="24" spans="1:14" ht="15">
      <c r="A24" s="5"/>
      <c r="B24" s="5"/>
      <c r="C24" s="5"/>
      <c r="D24" s="5"/>
      <c r="E24" s="5"/>
      <c r="F24" s="5"/>
      <c r="G24" s="6"/>
      <c r="H24" s="32"/>
      <c r="I24" s="103"/>
      <c r="J24" s="113" t="s">
        <v>1011</v>
      </c>
      <c r="K24" s="26">
        <f>'BPN mi. lei'!K24/'BPN mi. lei'!K$7*100</f>
        <v>8.037532672059102</v>
      </c>
      <c r="L24" s="26">
        <f>'BPN mi. lei'!L24/'BPN mi. lei'!L$7*100</f>
        <v>8.634337671599216</v>
      </c>
      <c r="M24" s="26">
        <f>'BPN mi. lei'!M24/'BPN mi. lei'!M$7*100</f>
        <v>9.02060164083865</v>
      </c>
      <c r="N24" s="42">
        <f>'BPN mi. lei'!N24/'BPN mi. lei'!N$7*100</f>
        <v>9.2677954679471</v>
      </c>
    </row>
    <row r="25" spans="1:14" ht="15" customHeight="1">
      <c r="A25" s="5" t="s">
        <v>1</v>
      </c>
      <c r="B25" s="5" t="s">
        <v>1</v>
      </c>
      <c r="C25" s="5" t="s">
        <v>11</v>
      </c>
      <c r="D25" s="5">
        <v>2</v>
      </c>
      <c r="E25" s="5">
        <v>9</v>
      </c>
      <c r="F25" s="5" t="s">
        <v>2</v>
      </c>
      <c r="G25" s="5" t="s">
        <v>2</v>
      </c>
      <c r="H25" s="30"/>
      <c r="I25" s="103">
        <v>11429</v>
      </c>
      <c r="J25" s="113" t="s">
        <v>928</v>
      </c>
      <c r="K25" s="26">
        <f>'BPN mi. lei'!K25/'BPN mi. lei'!K$7*100</f>
        <v>-0.4625621490587974</v>
      </c>
      <c r="L25" s="26">
        <f>'BPN mi. lei'!L25/'BPN mi. lei'!L$7*100</f>
        <v>-0.2793130088548167</v>
      </c>
      <c r="M25" s="26">
        <f>'BPN mi. lei'!M25/'BPN mi. lei'!M$7*100</f>
        <v>-0.2568824065633546</v>
      </c>
      <c r="N25" s="42">
        <f>'BPN mi. lei'!N25/'BPN mi. lei'!N$7*100</f>
        <v>-0.23738522449667257</v>
      </c>
    </row>
    <row r="26" spans="1:14" s="12" customFormat="1" ht="15" customHeight="1">
      <c r="A26" s="11" t="s">
        <v>1</v>
      </c>
      <c r="B26" s="11" t="s">
        <v>1</v>
      </c>
      <c r="C26" s="11" t="s">
        <v>11</v>
      </c>
      <c r="D26" s="11" t="s">
        <v>11</v>
      </c>
      <c r="E26" s="11" t="s">
        <v>2</v>
      </c>
      <c r="F26" s="11" t="s">
        <v>2</v>
      </c>
      <c r="G26" s="11" t="s">
        <v>2</v>
      </c>
      <c r="H26" s="33"/>
      <c r="I26" s="105" t="s">
        <v>23</v>
      </c>
      <c r="J26" s="214" t="s">
        <v>929</v>
      </c>
      <c r="K26" s="183">
        <f>'BPN mi. lei'!K26/'BPN mi. lei'!K$7*100</f>
        <v>0.8667886973227465</v>
      </c>
      <c r="L26" s="183">
        <f>'BPN mi. lei'!L26/'BPN mi. lei'!L$7*100</f>
        <v>0.9597670410649551</v>
      </c>
      <c r="M26" s="183">
        <f>'BPN mi. lei'!M26/'BPN mi. lei'!M$7*100</f>
        <v>0.9976298997265268</v>
      </c>
      <c r="N26" s="184">
        <f>'BPN mi. lei'!N26/'BPN mi. lei'!N$7*100</f>
        <v>1.0016005391289697</v>
      </c>
    </row>
    <row r="27" spans="1:14" ht="29.25" customHeight="1">
      <c r="A27" s="5" t="s">
        <v>1</v>
      </c>
      <c r="B27" s="5" t="s">
        <v>1</v>
      </c>
      <c r="C27" s="5" t="s">
        <v>11</v>
      </c>
      <c r="D27" s="5" t="s">
        <v>12</v>
      </c>
      <c r="E27" s="5" t="s">
        <v>2</v>
      </c>
      <c r="F27" s="5" t="s">
        <v>2</v>
      </c>
      <c r="G27" s="5" t="s">
        <v>2</v>
      </c>
      <c r="H27" s="30"/>
      <c r="I27" s="103" t="s">
        <v>24</v>
      </c>
      <c r="J27" s="213" t="s">
        <v>930</v>
      </c>
      <c r="K27" s="183">
        <f>'BPN mi. lei'!K27/'BPN mi. lei'!K$7*100</f>
        <v>1.0024241224923938</v>
      </c>
      <c r="L27" s="183">
        <f>'BPN mi. lei'!L27/'BPN mi. lei'!L$7*100</f>
        <v>0.9732374556763932</v>
      </c>
      <c r="M27" s="183">
        <f>'BPN mi. lei'!M27/'BPN mi. lei'!M$7*100</f>
        <v>0.9143117593436645</v>
      </c>
      <c r="N27" s="184">
        <f>'BPN mi. lei'!N27/'BPN mi. lei'!N$7*100</f>
        <v>0.9294920394238061</v>
      </c>
    </row>
    <row r="28" spans="1:14" ht="15" customHeight="1">
      <c r="A28" s="5" t="s">
        <v>1</v>
      </c>
      <c r="B28" s="5" t="s">
        <v>1</v>
      </c>
      <c r="C28" s="5" t="s">
        <v>11</v>
      </c>
      <c r="D28" s="5" t="s">
        <v>21</v>
      </c>
      <c r="E28" s="5" t="s">
        <v>2</v>
      </c>
      <c r="F28" s="5" t="s">
        <v>2</v>
      </c>
      <c r="G28" s="5" t="s">
        <v>2</v>
      </c>
      <c r="H28" s="30"/>
      <c r="I28" s="103" t="s">
        <v>25</v>
      </c>
      <c r="J28" s="213" t="s">
        <v>931</v>
      </c>
      <c r="K28" s="183">
        <f>'BPN mi. lei'!K28/'BPN mi. lei'!K$7*100</f>
        <v>1.7851106108953587</v>
      </c>
      <c r="L28" s="183">
        <f>'BPN mi. lei'!L28/'BPN mi. lei'!L$7*100</f>
        <v>1.8466353677621283</v>
      </c>
      <c r="M28" s="183">
        <f>'BPN mi. lei'!M28/'BPN mi. lei'!M$7*100</f>
        <v>1.8652689152233362</v>
      </c>
      <c r="N28" s="184">
        <f>'BPN mi. lei'!N28/'BPN mi. lei'!N$7*100</f>
        <v>1.877516637183051</v>
      </c>
    </row>
    <row r="29" spans="1:14" ht="15" customHeight="1">
      <c r="A29" s="5" t="s">
        <v>1</v>
      </c>
      <c r="B29" s="5" t="s">
        <v>1</v>
      </c>
      <c r="C29" s="5" t="s">
        <v>11</v>
      </c>
      <c r="D29" s="5" t="s">
        <v>21</v>
      </c>
      <c r="E29" s="5">
        <v>3</v>
      </c>
      <c r="F29" s="5" t="s">
        <v>2</v>
      </c>
      <c r="G29" s="5" t="s">
        <v>2</v>
      </c>
      <c r="H29" s="30"/>
      <c r="I29" s="103">
        <v>11463</v>
      </c>
      <c r="J29" s="113" t="s">
        <v>932</v>
      </c>
      <c r="K29" s="26">
        <f>'BPN mi. lei'!K29/'BPN mi. lei'!K$7*100</f>
        <v>1.6655535491956697</v>
      </c>
      <c r="L29" s="26">
        <f>'BPN mi. lei'!L29/'BPN mi. lei'!L$7*100</f>
        <v>1.6091202630692736</v>
      </c>
      <c r="M29" s="26">
        <f>'BPN mi. lei'!M29/'BPN mi. lei'!M$7*100</f>
        <v>1.5073837739288967</v>
      </c>
      <c r="N29" s="42">
        <f>'BPN mi. lei'!N29/'BPN mi. lei'!N$7*100</f>
        <v>1.4148765900092664</v>
      </c>
    </row>
    <row r="30" spans="1:14" ht="15" customHeight="1">
      <c r="A30" s="5" t="s">
        <v>1</v>
      </c>
      <c r="B30" s="5" t="s">
        <v>1</v>
      </c>
      <c r="C30" s="5" t="s">
        <v>12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26</v>
      </c>
      <c r="J30" s="116" t="s">
        <v>933</v>
      </c>
      <c r="K30" s="175">
        <f>'BPN mi. lei'!K30/'BPN mi. lei'!K$7*100</f>
        <v>2.6541667697330995</v>
      </c>
      <c r="L30" s="175">
        <f>'BPN mi. lei'!L30/'BPN mi. lei'!L$7*100</f>
        <v>2.777282541946475</v>
      </c>
      <c r="M30" s="175">
        <f>'BPN mi. lei'!M30/'BPN mi. lei'!M$7*100</f>
        <v>2.924339106654512</v>
      </c>
      <c r="N30" s="177">
        <f>'BPN mi. lei'!N30/'BPN mi. lei'!N$7*100</f>
        <v>2.755791424479825</v>
      </c>
    </row>
    <row r="31" spans="1:14" ht="15" customHeight="1">
      <c r="A31" s="5" t="s">
        <v>1</v>
      </c>
      <c r="B31" s="5" t="s">
        <v>6</v>
      </c>
      <c r="C31" s="5" t="s">
        <v>2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0" t="s">
        <v>27</v>
      </c>
      <c r="J31" s="110" t="s">
        <v>934</v>
      </c>
      <c r="K31" s="206">
        <f>'BPN mi. lei'!K31/'BPN mi. lei'!K$7*100</f>
        <v>27.750843083417852</v>
      </c>
      <c r="L31" s="206">
        <f>'BPN mi. lei'!L31/'BPN mi. lei'!L$7*100</f>
        <v>28.97525801786811</v>
      </c>
      <c r="M31" s="206">
        <f>'BPN mi. lei'!M31/'BPN mi. lei'!M$7*100</f>
        <v>29.301731996353688</v>
      </c>
      <c r="N31" s="233">
        <f>'BPN mi. lei'!N31/'BPN mi. lei'!N$7*100</f>
        <v>29.493724201836415</v>
      </c>
    </row>
    <row r="32" spans="1:18" ht="15" customHeight="1">
      <c r="A32" s="5" t="s">
        <v>1</v>
      </c>
      <c r="B32" s="5" t="s">
        <v>6</v>
      </c>
      <c r="C32" s="5" t="s">
        <v>1</v>
      </c>
      <c r="D32" s="5" t="s">
        <v>2</v>
      </c>
      <c r="E32" s="5" t="s">
        <v>2</v>
      </c>
      <c r="F32" s="5" t="s">
        <v>2</v>
      </c>
      <c r="G32" s="5" t="s">
        <v>2</v>
      </c>
      <c r="H32" s="30"/>
      <c r="I32" s="104" t="s">
        <v>28</v>
      </c>
      <c r="J32" s="116" t="s">
        <v>1012</v>
      </c>
      <c r="K32" s="183">
        <f>'BPN mi. lei'!K32/'BPN mi. lei'!K$7*100</f>
        <v>21.03091168443532</v>
      </c>
      <c r="L32" s="183">
        <f>'BPN mi. lei'!L32/'BPN mi. lei'!L$7*100</f>
        <v>21.9587567599691</v>
      </c>
      <c r="M32" s="183">
        <f>'BPN mi. lei'!M32/'BPN mi. lei'!M$7*100</f>
        <v>22.206016408386507</v>
      </c>
      <c r="N32" s="184">
        <f>'BPN mi. lei'!N32/'BPN mi. lei'!N$7*100</f>
        <v>22.3519501305703</v>
      </c>
      <c r="O32" s="19"/>
      <c r="P32" s="19"/>
      <c r="Q32" s="19"/>
      <c r="R32" s="19"/>
    </row>
    <row r="33" spans="1:14" ht="15" customHeight="1">
      <c r="A33" s="5" t="s">
        <v>1</v>
      </c>
      <c r="B33" s="5" t="s">
        <v>6</v>
      </c>
      <c r="C33" s="5" t="s">
        <v>6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32</v>
      </c>
      <c r="J33" s="116" t="s">
        <v>935</v>
      </c>
      <c r="K33" s="183">
        <f>'BPN mi. lei'!K33/'BPN mi. lei'!K$7*100</f>
        <v>6.719931398982529</v>
      </c>
      <c r="L33" s="183">
        <f>'BPN mi. lei'!L33/'BPN mi. lei'!L$7*100</f>
        <v>7.016501257899012</v>
      </c>
      <c r="M33" s="183">
        <f>'BPN mi. lei'!M33/'BPN mi. lei'!M$7*100</f>
        <v>7.095715587967183</v>
      </c>
      <c r="N33" s="184">
        <f>'BPN mi. lei'!N33/'BPN mi. lei'!N$7*100</f>
        <v>7.141774071266112</v>
      </c>
    </row>
    <row r="34" spans="1:18" ht="15" customHeight="1">
      <c r="A34" s="5" t="s">
        <v>1</v>
      </c>
      <c r="B34" s="5" t="s">
        <v>7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107" t="s">
        <v>34</v>
      </c>
      <c r="J34" s="118" t="s">
        <v>936</v>
      </c>
      <c r="K34" s="206">
        <f>'BPN mi. lei'!K34/'BPN mi. lei'!K$7*100</f>
        <v>7.83469793289963</v>
      </c>
      <c r="L34" s="206">
        <f>'BPN mi. lei'!L34/'BPN mi. lei'!L$7*100</f>
        <v>4.868168221707177</v>
      </c>
      <c r="M34" s="206">
        <f>'BPN mi. lei'!M34/'BPN mi. lei'!M$7*100</f>
        <v>3.4793072014585222</v>
      </c>
      <c r="N34" s="233">
        <f>'BPN mi. lei'!N34/'BPN mi. lei'!N$7*100</f>
        <v>2.1373094094853005</v>
      </c>
      <c r="O34" s="19"/>
      <c r="P34" s="19"/>
      <c r="Q34" s="19"/>
      <c r="R34" s="19"/>
    </row>
    <row r="35" spans="1:15" ht="15" customHeight="1">
      <c r="A35" s="5" t="s">
        <v>1</v>
      </c>
      <c r="B35" s="5" t="s">
        <v>7</v>
      </c>
      <c r="C35" s="5" t="s">
        <v>1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104" t="s">
        <v>36</v>
      </c>
      <c r="J35" s="116" t="s">
        <v>937</v>
      </c>
      <c r="K35" s="183">
        <f>'BPN mi. lei'!K35/'BPN mi. lei'!K$7*100</f>
        <v>0.7948483274379337</v>
      </c>
      <c r="L35" s="183">
        <f>'BPN mi. lei'!L35/'BPN mi. lei'!L$7*100</f>
        <v>0.30447098908500225</v>
      </c>
      <c r="M35" s="171">
        <f>'BPN mi. lei'!M35/'BPN mi. lei'!M$7*100</f>
        <v>0.00966271649954421</v>
      </c>
      <c r="N35" s="172">
        <f>'BPN mi. lei'!N35/'BPN mi. lei'!N$7*100</f>
        <v>0.00859236795552186</v>
      </c>
      <c r="O35" s="182"/>
    </row>
    <row r="36" spans="1:15" ht="15" customHeight="1">
      <c r="A36" s="5" t="s">
        <v>1</v>
      </c>
      <c r="B36" s="5" t="s">
        <v>7</v>
      </c>
      <c r="C36" s="5" t="s">
        <v>6</v>
      </c>
      <c r="D36" s="5" t="s">
        <v>2</v>
      </c>
      <c r="E36" s="5" t="s">
        <v>2</v>
      </c>
      <c r="F36" s="5" t="s">
        <v>2</v>
      </c>
      <c r="G36" s="5" t="s">
        <v>2</v>
      </c>
      <c r="H36" s="30"/>
      <c r="I36" s="104" t="s">
        <v>37</v>
      </c>
      <c r="J36" s="116" t="s">
        <v>938</v>
      </c>
      <c r="K36" s="183">
        <f>'BPN mi. lei'!K36/'BPN mi. lei'!K$7*100</f>
        <v>7.039849605461697</v>
      </c>
      <c r="L36" s="183">
        <f>'BPN mi. lei'!L36/'BPN mi. lei'!L$7*100</f>
        <v>4.563697232622175</v>
      </c>
      <c r="M36" s="183">
        <f>'BPN mi. lei'!M36/'BPN mi. lei'!M$7*100</f>
        <v>3.469644484958979</v>
      </c>
      <c r="N36" s="184">
        <f>'BPN mi. lei'!N36/'BPN mi. lei'!N$7*100</f>
        <v>2.1287170415297787</v>
      </c>
      <c r="O36" s="182"/>
    </row>
    <row r="37" spans="1:18" s="12" customFormat="1" ht="15" customHeight="1">
      <c r="A37" s="11" t="s">
        <v>1</v>
      </c>
      <c r="B37" s="11" t="s">
        <v>11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33"/>
      <c r="I37" s="100" t="s">
        <v>38</v>
      </c>
      <c r="J37" s="110" t="s">
        <v>939</v>
      </c>
      <c r="K37" s="206">
        <f>'BPN mi. lei'!K37/'BPN mi. lei'!K$7*100</f>
        <v>4.14677484519422</v>
      </c>
      <c r="L37" s="206">
        <f>'BPN mi. lei'!L37/'BPN mi. lei'!L$7*100</f>
        <v>4.160971454606683</v>
      </c>
      <c r="M37" s="206">
        <f>'BPN mi. lei'!M37/'BPN mi. lei'!M$7*100</f>
        <v>4.021513217866909</v>
      </c>
      <c r="N37" s="233">
        <f>'BPN mi. lei'!N37/'BPN mi. lei'!N$7*100</f>
        <v>3.8947013730940947</v>
      </c>
      <c r="O37" s="20"/>
      <c r="P37" s="20"/>
      <c r="Q37" s="20"/>
      <c r="R37" s="20"/>
    </row>
    <row r="38" spans="1:14" ht="15" customHeight="1">
      <c r="A38" s="5" t="s">
        <v>1</v>
      </c>
      <c r="B38" s="5" t="s">
        <v>11</v>
      </c>
      <c r="C38" s="5" t="s">
        <v>1</v>
      </c>
      <c r="D38" s="5" t="s">
        <v>2</v>
      </c>
      <c r="E38" s="5" t="s">
        <v>2</v>
      </c>
      <c r="F38" s="5" t="s">
        <v>2</v>
      </c>
      <c r="G38" s="5" t="s">
        <v>2</v>
      </c>
      <c r="H38" s="30"/>
      <c r="I38" s="103" t="s">
        <v>39</v>
      </c>
      <c r="J38" s="114" t="s">
        <v>940</v>
      </c>
      <c r="K38" s="183">
        <f>'BPN mi. lei'!K38/'BPN mi. lei'!K$7*100</f>
        <v>0.5817069450284876</v>
      </c>
      <c r="L38" s="183">
        <f>'BPN mi. lei'!L38/'BPN mi. lei'!L$7*100</f>
        <v>0.541986093777857</v>
      </c>
      <c r="M38" s="183">
        <f>'BPN mi. lei'!M38/'BPN mi. lei'!M$7*100</f>
        <v>0.5374658158614402</v>
      </c>
      <c r="N38" s="184">
        <f>'BPN mi. lei'!N38/'BPN mi. lei'!N$7*100</f>
        <v>0.5433409148344707</v>
      </c>
    </row>
    <row r="39" spans="1:14" s="163" customFormat="1" ht="15" customHeight="1">
      <c r="A39" s="161" t="s">
        <v>1</v>
      </c>
      <c r="B39" s="161" t="s">
        <v>11</v>
      </c>
      <c r="C39" s="161" t="s">
        <v>6</v>
      </c>
      <c r="D39" s="161" t="s">
        <v>2</v>
      </c>
      <c r="E39" s="161" t="s">
        <v>2</v>
      </c>
      <c r="F39" s="161" t="s">
        <v>2</v>
      </c>
      <c r="G39" s="161" t="s">
        <v>2</v>
      </c>
      <c r="H39" s="162"/>
      <c r="I39" s="104" t="s">
        <v>40</v>
      </c>
      <c r="J39" s="164" t="s">
        <v>941</v>
      </c>
      <c r="K39" s="183">
        <f>'BPN mi. lei'!K39/'BPN mi. lei'!K$7*100</f>
        <v>2.821340523247665</v>
      </c>
      <c r="L39" s="183">
        <f>'BPN mi. lei'!L39/'BPN mi. lei'!L$7*100</f>
        <v>2.769358768645629</v>
      </c>
      <c r="M39" s="183">
        <f>'BPN mi. lei'!M39/'BPN mi. lei'!M$7*100</f>
        <v>2.5577028258887875</v>
      </c>
      <c r="N39" s="184">
        <f>'BPN mi. lei'!N39/'BPN mi. lei'!N$7*100</f>
        <v>2.369134866481341</v>
      </c>
    </row>
    <row r="40" spans="1:14" ht="15" customHeight="1">
      <c r="A40" s="5" t="s">
        <v>1</v>
      </c>
      <c r="B40" s="5" t="s">
        <v>11</v>
      </c>
      <c r="C40" s="5" t="s">
        <v>7</v>
      </c>
      <c r="D40" s="5" t="s">
        <v>2</v>
      </c>
      <c r="E40" s="5" t="s">
        <v>2</v>
      </c>
      <c r="F40" s="5" t="s">
        <v>2</v>
      </c>
      <c r="G40" s="5" t="s">
        <v>2</v>
      </c>
      <c r="H40" s="30"/>
      <c r="I40" s="104" t="s">
        <v>41</v>
      </c>
      <c r="J40" s="164" t="s">
        <v>942</v>
      </c>
      <c r="K40" s="183">
        <f>'BPN mi. lei'!K40/'BPN mi. lei'!K$7*100</f>
        <v>0.4339096808238719</v>
      </c>
      <c r="L40" s="183">
        <f>'BPN mi. lei'!L40/'BPN mi. lei'!L$7*100</f>
        <v>0.4171866642895347</v>
      </c>
      <c r="M40" s="183">
        <f>'BPN mi. lei'!M40/'BPN mi. lei'!M$7*100</f>
        <v>0.5834092980856882</v>
      </c>
      <c r="N40" s="184">
        <f>'BPN mi. lei'!N40/'BPN mi. lei'!N$7*100</f>
        <v>0.5896723106730689</v>
      </c>
    </row>
    <row r="41" spans="1:14" s="8" customFormat="1" ht="15" customHeight="1">
      <c r="A41" s="7" t="s">
        <v>1</v>
      </c>
      <c r="B41" s="7" t="s">
        <v>11</v>
      </c>
      <c r="C41" s="7" t="s">
        <v>11</v>
      </c>
      <c r="D41" s="7" t="s">
        <v>2</v>
      </c>
      <c r="E41" s="7" t="s">
        <v>2</v>
      </c>
      <c r="F41" s="7" t="s">
        <v>2</v>
      </c>
      <c r="G41" s="7" t="s">
        <v>2</v>
      </c>
      <c r="H41" s="31"/>
      <c r="I41" s="102" t="s">
        <v>42</v>
      </c>
      <c r="J41" s="165" t="s">
        <v>943</v>
      </c>
      <c r="K41" s="183">
        <f>'BPN mi. lei'!K41/'BPN mi. lei'!K$7*100</f>
        <v>0.2203560326844271</v>
      </c>
      <c r="L41" s="183">
        <f>'BPN mi. lei'!L41/'BPN mi. lei'!L$7*100</f>
        <v>0.26861591489867476</v>
      </c>
      <c r="M41" s="183">
        <f>'BPN mi. lei'!M41/'BPN mi. lei'!M$7*100</f>
        <v>0.24721969006381034</v>
      </c>
      <c r="N41" s="184">
        <f>'BPN mi. lei'!N41/'BPN mi. lei'!N$7*100</f>
        <v>0.22845590093505183</v>
      </c>
    </row>
    <row r="42" spans="1:14" ht="15" customHeight="1" thickBot="1">
      <c r="A42" s="5" t="s">
        <v>1</v>
      </c>
      <c r="B42" s="5" t="s">
        <v>11</v>
      </c>
      <c r="C42" s="5" t="s">
        <v>12</v>
      </c>
      <c r="D42" s="5" t="s">
        <v>2</v>
      </c>
      <c r="E42" s="5" t="s">
        <v>2</v>
      </c>
      <c r="F42" s="5" t="s">
        <v>2</v>
      </c>
      <c r="G42" s="5" t="s">
        <v>2</v>
      </c>
      <c r="H42" s="30"/>
      <c r="I42" s="127" t="s">
        <v>43</v>
      </c>
      <c r="J42" s="166" t="s">
        <v>944</v>
      </c>
      <c r="K42" s="183">
        <f>'BPN mi. lei'!K42/'BPN mi. lei'!K$7*100</f>
        <v>0.08946166340976741</v>
      </c>
      <c r="L42" s="183">
        <f>'BPN mi. lei'!L42/'BPN mi. lei'!L$7*100</f>
        <v>0.16382401299498822</v>
      </c>
      <c r="M42" s="183">
        <f>'BPN mi. lei'!M42/'BPN mi. lei'!M$7*100</f>
        <v>0.09571558796718321</v>
      </c>
      <c r="N42" s="184">
        <f>'BPN mi. lei'!N42/'BPN mi. lei'!N$7*100</f>
        <v>0.16409738017016262</v>
      </c>
    </row>
    <row r="43" spans="1:14" ht="19.5" thickTop="1">
      <c r="A43" s="54"/>
      <c r="B43" s="54"/>
      <c r="C43" s="54"/>
      <c r="D43" s="54"/>
      <c r="E43" s="54"/>
      <c r="F43" s="54"/>
      <c r="G43" s="54"/>
      <c r="H43" s="55"/>
      <c r="I43" s="160">
        <v>2</v>
      </c>
      <c r="J43" s="119" t="s">
        <v>945</v>
      </c>
      <c r="K43" s="397">
        <f>'BPN mi. lei'!K43/'BPN mi. lei'!K$43*100</f>
        <v>100</v>
      </c>
      <c r="L43" s="397">
        <f>'BPN mi. lei'!L43/'BPN mi. lei'!L$43*100</f>
        <v>100</v>
      </c>
      <c r="M43" s="397">
        <f>'BPN mi. lei'!M43/'BPN mi. lei'!M$43*100</f>
        <v>100</v>
      </c>
      <c r="N43" s="398">
        <f>'BPN mi. lei'!N43/'BPN mi. lei'!N$43*100</f>
        <v>100</v>
      </c>
    </row>
    <row r="44" spans="1:14" ht="15.75">
      <c r="A44" s="54"/>
      <c r="B44" s="54"/>
      <c r="C44" s="54"/>
      <c r="D44" s="54"/>
      <c r="E44" s="54"/>
      <c r="F44" s="54"/>
      <c r="G44" s="54"/>
      <c r="H44" s="55"/>
      <c r="I44" s="380"/>
      <c r="J44" s="120" t="s">
        <v>946</v>
      </c>
      <c r="K44" s="57">
        <f>'BPN mi. lei'!K44/'BPN mi. lei'!K$43*100</f>
        <v>95.79269632694508</v>
      </c>
      <c r="L44" s="57">
        <f>'BPN mi. lei'!L44/'BPN mi. lei'!L$43*100</f>
        <v>95.67067003100203</v>
      </c>
      <c r="M44" s="57">
        <f>'BPN mi. lei'!M44/'BPN mi. lei'!M$43*100</f>
        <v>94.32212372730739</v>
      </c>
      <c r="N44" s="58">
        <f>'BPN mi. lei'!N44/'BPN mi. lei'!N$43*100</f>
        <v>93.59887242082598</v>
      </c>
    </row>
    <row r="45" spans="1:14" ht="15.75">
      <c r="A45" s="54"/>
      <c r="B45" s="54"/>
      <c r="C45" s="54"/>
      <c r="D45" s="54"/>
      <c r="E45" s="54"/>
      <c r="F45" s="54"/>
      <c r="G45" s="54"/>
      <c r="H45" s="55"/>
      <c r="I45" s="380"/>
      <c r="J45" s="121" t="s">
        <v>947</v>
      </c>
      <c r="K45" s="57">
        <f>'BPN mi. lei'!K45/'BPN mi. lei'!K$43*100</f>
        <v>4.207114223141685</v>
      </c>
      <c r="L45" s="57">
        <f>'BPN mi. lei'!L45/'BPN mi. lei'!L$43*100</f>
        <v>4.329695128408307</v>
      </c>
      <c r="M45" s="57">
        <f>'BPN mi. lei'!M45/'BPN mi. lei'!M$43*100</f>
        <v>5.677708288187498</v>
      </c>
      <c r="N45" s="58">
        <f>'BPN mi. lei'!N45/'BPN mi. lei'!N$43*100</f>
        <v>6.401594292408287</v>
      </c>
    </row>
    <row r="46" spans="1:14" ht="15.75">
      <c r="A46" s="54"/>
      <c r="B46" s="54"/>
      <c r="C46" s="54"/>
      <c r="D46" s="54"/>
      <c r="E46" s="54"/>
      <c r="F46" s="54"/>
      <c r="G46" s="54"/>
      <c r="H46" s="55"/>
      <c r="I46" s="129" t="s">
        <v>883</v>
      </c>
      <c r="J46" s="122" t="s">
        <v>949</v>
      </c>
      <c r="K46" s="206">
        <f>'BPN mi. lei'!K46/'BPN mi. lei'!K$43*100</f>
        <v>5.941907078606558</v>
      </c>
      <c r="L46" s="206">
        <f>'BPN mi. lei'!L46/'BPN mi. lei'!L$43*100</f>
        <v>5.851314391297521</v>
      </c>
      <c r="M46" s="206">
        <f>'BPN mi. lei'!M46/'BPN mi. lei'!M$43*100</f>
        <v>8.883692568197509</v>
      </c>
      <c r="N46" s="233">
        <f>'BPN mi. lei'!N46/'BPN mi. lei'!N$43*100</f>
        <v>10.469933555592545</v>
      </c>
    </row>
    <row r="47" spans="1:14" ht="15.75">
      <c r="A47" s="54"/>
      <c r="B47" s="54"/>
      <c r="C47" s="54"/>
      <c r="D47" s="54"/>
      <c r="E47" s="54"/>
      <c r="F47" s="54"/>
      <c r="G47" s="54"/>
      <c r="H47" s="55"/>
      <c r="I47" s="381"/>
      <c r="J47" s="120" t="s">
        <v>946</v>
      </c>
      <c r="K47" s="57">
        <f>'BPN mi. lei'!K47/'BPN mi. lei'!K$43*100</f>
        <v>5.901933146914619</v>
      </c>
      <c r="L47" s="57">
        <f>'BPN mi. lei'!L47/'BPN mi. lei'!L$43*100</f>
        <v>5.802200450606713</v>
      </c>
      <c r="M47" s="57">
        <f>'BPN mi. lei'!M47/'BPN mi. lei'!M$43*100</f>
        <v>8.838504736323122</v>
      </c>
      <c r="N47" s="58">
        <f>'BPN mi. lei'!N47/'BPN mi. lei'!N$43*100</f>
        <v>10.442864188004537</v>
      </c>
    </row>
    <row r="48" spans="1:14" ht="15.75">
      <c r="A48" s="54"/>
      <c r="B48" s="54"/>
      <c r="C48" s="54"/>
      <c r="D48" s="54"/>
      <c r="E48" s="54"/>
      <c r="F48" s="54"/>
      <c r="G48" s="54"/>
      <c r="H48" s="55"/>
      <c r="I48" s="381"/>
      <c r="J48" s="121" t="s">
        <v>947</v>
      </c>
      <c r="K48" s="313">
        <f>'BPN mi. lei'!K48/'BPN mi. lei'!K$43*100</f>
        <v>0.03997393169193929</v>
      </c>
      <c r="L48" s="313">
        <f>'BPN mi. lei'!L48/'BPN mi. lei'!L$43*100</f>
        <v>0.04911394069080857</v>
      </c>
      <c r="M48" s="313">
        <f>'BPN mi. lei'!M48/'BPN mi. lei'!M$43*100</f>
        <v>0.0451878318743879</v>
      </c>
      <c r="N48" s="314">
        <f>'BPN mi. lei'!N48/'BPN mi. lei'!N$43*100</f>
        <v>0.027069367588010446</v>
      </c>
    </row>
    <row r="49" spans="1:14" ht="15.75">
      <c r="A49" s="54"/>
      <c r="B49" s="54"/>
      <c r="C49" s="54"/>
      <c r="D49" s="54"/>
      <c r="E49" s="54"/>
      <c r="F49" s="54"/>
      <c r="G49" s="54"/>
      <c r="H49" s="55"/>
      <c r="I49" s="129" t="s">
        <v>884</v>
      </c>
      <c r="J49" s="122" t="s">
        <v>1025</v>
      </c>
      <c r="K49" s="206">
        <f>'BPN mi. lei'!K49/'BPN mi. lei'!K$43*100</f>
        <v>0.7985313842726259</v>
      </c>
      <c r="L49" s="206">
        <f>'BPN mi. lei'!L49/'BPN mi. lei'!L$43*100</f>
        <v>0.7359787915414475</v>
      </c>
      <c r="M49" s="206">
        <f>'BPN mi. lei'!M49/'BPN mi. lei'!M$43*100</f>
        <v>0.6988155412544746</v>
      </c>
      <c r="N49" s="233">
        <f>'BPN mi. lei'!N49/'BPN mi. lei'!N$43*100</f>
        <v>0.6288182976479209</v>
      </c>
    </row>
    <row r="50" spans="1:14" ht="15.75">
      <c r="A50" s="54"/>
      <c r="B50" s="54"/>
      <c r="C50" s="54"/>
      <c r="D50" s="54"/>
      <c r="E50" s="54"/>
      <c r="F50" s="54"/>
      <c r="G50" s="54"/>
      <c r="H50" s="55"/>
      <c r="I50" s="381"/>
      <c r="J50" s="120" t="s">
        <v>946</v>
      </c>
      <c r="K50" s="57">
        <f>'BPN mi. lei'!K50/'BPN mi. lei'!K$43*100</f>
        <v>0.7985313842726259</v>
      </c>
      <c r="L50" s="57">
        <f>'BPN mi. lei'!L50/'BPN mi. lei'!L$43*100</f>
        <v>0.7359787915414475</v>
      </c>
      <c r="M50" s="57">
        <f>'BPN mi. lei'!M50/'BPN mi. lei'!M$43*100</f>
        <v>0.6988155412544746</v>
      </c>
      <c r="N50" s="58">
        <f>'BPN mi. lei'!N50/'BPN mi. lei'!N$43*100</f>
        <v>0.6288182976479209</v>
      </c>
    </row>
    <row r="51" spans="1:14" ht="15.75">
      <c r="A51" s="54"/>
      <c r="B51" s="54"/>
      <c r="C51" s="54"/>
      <c r="D51" s="54"/>
      <c r="E51" s="54"/>
      <c r="F51" s="54"/>
      <c r="G51" s="54"/>
      <c r="H51" s="55"/>
      <c r="I51" s="381"/>
      <c r="J51" s="121" t="s">
        <v>947</v>
      </c>
      <c r="K51" s="57">
        <f>'BPN mi. lei'!K51/'BPN mi. lei'!K$43*100</f>
        <v>0</v>
      </c>
      <c r="L51" s="57">
        <f>'BPN mi. lei'!L51/'BPN mi. lei'!L$43*100</f>
        <v>0</v>
      </c>
      <c r="M51" s="57">
        <f>'BPN mi. lei'!M51/'BPN mi. lei'!M$43*100</f>
        <v>0</v>
      </c>
      <c r="N51" s="58">
        <f>'BPN mi. lei'!N51/'BPN mi. lei'!N$43*100</f>
        <v>0</v>
      </c>
    </row>
    <row r="52" spans="1:14" ht="15.75">
      <c r="A52" s="54"/>
      <c r="B52" s="54"/>
      <c r="C52" s="54"/>
      <c r="D52" s="54"/>
      <c r="E52" s="54"/>
      <c r="F52" s="54"/>
      <c r="G52" s="54"/>
      <c r="H52" s="55"/>
      <c r="I52" s="129" t="s">
        <v>885</v>
      </c>
      <c r="J52" s="122" t="s">
        <v>968</v>
      </c>
      <c r="K52" s="206">
        <f>'BPN mi. lei'!K52/'BPN mi. lei'!K$43*100</f>
        <v>3.4337796773289075</v>
      </c>
      <c r="L52" s="206">
        <f>'BPN mi. lei'!L52/'BPN mi. lei'!L$43*100</f>
        <v>4.212113798278639</v>
      </c>
      <c r="M52" s="206">
        <f>'BPN mi. lei'!M52/'BPN mi. lei'!M$43*100</f>
        <v>3.106033499470009</v>
      </c>
      <c r="N52" s="233">
        <f>'BPN mi. lei'!N52/'BPN mi. lei'!N$43*100</f>
        <v>3.2109870518191705</v>
      </c>
    </row>
    <row r="53" spans="1:14" ht="15.75">
      <c r="A53" s="54"/>
      <c r="B53" s="54"/>
      <c r="C53" s="54"/>
      <c r="D53" s="54"/>
      <c r="E53" s="54"/>
      <c r="F53" s="54"/>
      <c r="G53" s="54"/>
      <c r="H53" s="55"/>
      <c r="I53" s="381"/>
      <c r="J53" s="120" t="s">
        <v>946</v>
      </c>
      <c r="K53" s="57">
        <f>'BPN mi. lei'!K53/'BPN mi. lei'!K$43*100</f>
        <v>3.4337796773289075</v>
      </c>
      <c r="L53" s="57">
        <f>'BPN mi. lei'!L53/'BPN mi. lei'!L$43*100</f>
        <v>4.212113798278639</v>
      </c>
      <c r="M53" s="57">
        <f>'BPN mi. lei'!M53/'BPN mi. lei'!M$43*100</f>
        <v>3.106033499470009</v>
      </c>
      <c r="N53" s="58">
        <f>'BPN mi. lei'!N53/'BPN mi. lei'!N$43*100</f>
        <v>3.2109870518191705</v>
      </c>
    </row>
    <row r="54" spans="1:14" ht="15.75">
      <c r="A54" s="54"/>
      <c r="B54" s="54"/>
      <c r="C54" s="54"/>
      <c r="D54" s="54"/>
      <c r="E54" s="54"/>
      <c r="F54" s="54"/>
      <c r="G54" s="54"/>
      <c r="H54" s="55"/>
      <c r="I54" s="381"/>
      <c r="J54" s="121" t="s">
        <v>947</v>
      </c>
      <c r="K54" s="57">
        <f>'BPN mi. lei'!K54/'BPN mi. lei'!K$43*100</f>
        <v>0</v>
      </c>
      <c r="L54" s="57">
        <f>'BPN mi. lei'!L54/'BPN mi. lei'!L$43*100</f>
        <v>0</v>
      </c>
      <c r="M54" s="57">
        <f>'BPN mi. lei'!M54/'BPN mi. lei'!M$43*100</f>
        <v>0</v>
      </c>
      <c r="N54" s="58">
        <f>'BPN mi. lei'!N54/'BPN mi. lei'!N$43*100</f>
        <v>0</v>
      </c>
    </row>
    <row r="55" spans="1:14" ht="15.75">
      <c r="A55" s="54"/>
      <c r="B55" s="54"/>
      <c r="C55" s="54"/>
      <c r="D55" s="54"/>
      <c r="E55" s="54"/>
      <c r="F55" s="54"/>
      <c r="G55" s="54"/>
      <c r="H55" s="55"/>
      <c r="I55" s="129" t="s">
        <v>886</v>
      </c>
      <c r="J55" s="122" t="s">
        <v>950</v>
      </c>
      <c r="K55" s="206">
        <f>'BPN mi. lei'!K55/'BPN mi. lei'!K$43*100</f>
        <v>1.1209751365933875</v>
      </c>
      <c r="L55" s="206">
        <f>'BPN mi. lei'!L55/'BPN mi. lei'!L$43*100</f>
        <v>0.894457975629261</v>
      </c>
      <c r="M55" s="206">
        <f>'BPN mi. lei'!M55/'BPN mi. lei'!M$43*100</f>
        <v>0.8249719045915205</v>
      </c>
      <c r="N55" s="233">
        <f>'BPN mi. lei'!N55/'BPN mi. lei'!N$43*100</f>
        <v>0.7678988414621815</v>
      </c>
    </row>
    <row r="56" spans="1:14" ht="15.75">
      <c r="A56" s="54"/>
      <c r="B56" s="54"/>
      <c r="C56" s="54"/>
      <c r="D56" s="54"/>
      <c r="E56" s="54"/>
      <c r="F56" s="54"/>
      <c r="G56" s="54"/>
      <c r="H56" s="55"/>
      <c r="I56" s="381"/>
      <c r="J56" s="120" t="s">
        <v>946</v>
      </c>
      <c r="K56" s="57">
        <f>'BPN mi. lei'!K56/'BPN mi. lei'!K$43*100</f>
        <v>1.1209751365933875</v>
      </c>
      <c r="L56" s="57">
        <f>'BPN mi. lei'!L56/'BPN mi. lei'!L$43*100</f>
        <v>0.894457975629261</v>
      </c>
      <c r="M56" s="57">
        <f>'BPN mi. lei'!M56/'BPN mi. lei'!M$43*100</f>
        <v>0.8249719045915205</v>
      </c>
      <c r="N56" s="58">
        <f>'BPN mi. lei'!N56/'BPN mi. lei'!N$43*100</f>
        <v>0.7678988414621815</v>
      </c>
    </row>
    <row r="57" spans="1:14" ht="15.75">
      <c r="A57" s="54"/>
      <c r="B57" s="54"/>
      <c r="C57" s="54"/>
      <c r="D57" s="54"/>
      <c r="E57" s="54"/>
      <c r="F57" s="54"/>
      <c r="G57" s="54"/>
      <c r="H57" s="55"/>
      <c r="I57" s="381"/>
      <c r="J57" s="121" t="s">
        <v>947</v>
      </c>
      <c r="K57" s="57">
        <f>'BPN mi. lei'!K57/'BPN mi. lei'!K$43*100</f>
        <v>0</v>
      </c>
      <c r="L57" s="57">
        <f>'BPN mi. lei'!L57/'BPN mi. lei'!L$43*100</f>
        <v>0</v>
      </c>
      <c r="M57" s="57">
        <f>'BPN mi. lei'!M57/'BPN mi. lei'!M$43*100</f>
        <v>0</v>
      </c>
      <c r="N57" s="58">
        <f>'BPN mi. lei'!N57/'BPN mi. lei'!N$43*100</f>
        <v>0</v>
      </c>
    </row>
    <row r="58" spans="1:14" ht="15.75">
      <c r="A58" s="54"/>
      <c r="B58" s="54"/>
      <c r="C58" s="54"/>
      <c r="D58" s="54"/>
      <c r="E58" s="54"/>
      <c r="F58" s="54"/>
      <c r="G58" s="54"/>
      <c r="H58" s="55"/>
      <c r="I58" s="129" t="s">
        <v>887</v>
      </c>
      <c r="J58" s="122" t="s">
        <v>951</v>
      </c>
      <c r="K58" s="206">
        <f>'BPN mi. lei'!K58/'BPN mi. lei'!K$43*100</f>
        <v>4.477648699236895</v>
      </c>
      <c r="L58" s="206">
        <f>'BPN mi. lei'!L58/'BPN mi. lei'!L$43*100</f>
        <v>3.6536024801627147</v>
      </c>
      <c r="M58" s="206">
        <f>'BPN mi. lei'!M58/'BPN mi. lei'!M$43*100</f>
        <v>3.3573383191134445</v>
      </c>
      <c r="N58" s="233">
        <f>'BPN mi. lei'!N58/'BPN mi. lei'!N$43*100</f>
        <v>3.124489532400011</v>
      </c>
    </row>
    <row r="59" spans="1:14" ht="15.75">
      <c r="A59" s="54"/>
      <c r="B59" s="54"/>
      <c r="C59" s="54"/>
      <c r="D59" s="54"/>
      <c r="E59" s="54"/>
      <c r="F59" s="54"/>
      <c r="G59" s="54"/>
      <c r="H59" s="55"/>
      <c r="I59" s="381"/>
      <c r="J59" s="120" t="s">
        <v>946</v>
      </c>
      <c r="K59" s="57">
        <f>'BPN mi. lei'!K59/'BPN mi. lei'!K$43*100</f>
        <v>4.45074681155796</v>
      </c>
      <c r="L59" s="57">
        <f>'BPN mi. lei'!L59/'BPN mi. lei'!L$43*100</f>
        <v>3.6232942491044464</v>
      </c>
      <c r="M59" s="57">
        <f>'BPN mi. lei'!M59/'BPN mi. lei'!M$43*100</f>
        <v>3.34053986860252</v>
      </c>
      <c r="N59" s="58">
        <f>'BPN mi. lei'!N59/'BPN mi. lei'!N$43*100</f>
        <v>3.1011538706862085</v>
      </c>
    </row>
    <row r="60" spans="1:14" ht="15.75">
      <c r="A60" s="54"/>
      <c r="B60" s="54"/>
      <c r="C60" s="54"/>
      <c r="D60" s="54"/>
      <c r="E60" s="54"/>
      <c r="F60" s="54"/>
      <c r="G60" s="54"/>
      <c r="H60" s="55"/>
      <c r="I60" s="381"/>
      <c r="J60" s="121" t="s">
        <v>947</v>
      </c>
      <c r="K60" s="313">
        <f>'BPN mi. lei'!K60/'BPN mi. lei'!K$43*100</f>
        <v>0.026901887678935442</v>
      </c>
      <c r="L60" s="313">
        <f>'BPN mi. lei'!L60/'BPN mi. lei'!L$43*100</f>
        <v>0.03030823105826849</v>
      </c>
      <c r="M60" s="313">
        <f>'BPN mi. lei'!M60/'BPN mi. lei'!M$43*100</f>
        <v>0.01679845051092487</v>
      </c>
      <c r="N60" s="314">
        <f>'BPN mi. lei'!N60/'BPN mi. lei'!N$43*100</f>
        <v>0.02333566171380211</v>
      </c>
    </row>
    <row r="61" spans="1:14" ht="15.75">
      <c r="A61" s="54"/>
      <c r="B61" s="54"/>
      <c r="C61" s="54"/>
      <c r="D61" s="54"/>
      <c r="E61" s="54"/>
      <c r="F61" s="54"/>
      <c r="G61" s="54"/>
      <c r="H61" s="55"/>
      <c r="I61" s="129" t="s">
        <v>888</v>
      </c>
      <c r="J61" s="122" t="s">
        <v>952</v>
      </c>
      <c r="K61" s="206">
        <f>'BPN mi. lei'!K61/'BPN mi. lei'!K$43*100</f>
        <v>1.4570592826668485</v>
      </c>
      <c r="L61" s="206">
        <f>'BPN mi. lei'!L61/'BPN mi. lei'!L$43*100</f>
        <v>1.3556543108894188</v>
      </c>
      <c r="M61" s="206">
        <f>'BPN mi. lei'!M61/'BPN mi. lei'!M$43*100</f>
        <v>1.248124872961718</v>
      </c>
      <c r="N61" s="233">
        <f>'BPN mi. lei'!N61/'BPN mi. lei'!N$43*100</f>
        <v>1.1571376788484005</v>
      </c>
    </row>
    <row r="62" spans="1:14" ht="15.75">
      <c r="A62" s="54"/>
      <c r="B62" s="54"/>
      <c r="C62" s="54"/>
      <c r="D62" s="54"/>
      <c r="E62" s="54"/>
      <c r="F62" s="54"/>
      <c r="G62" s="54"/>
      <c r="H62" s="55"/>
      <c r="I62" s="381"/>
      <c r="J62" s="120" t="s">
        <v>946</v>
      </c>
      <c r="K62" s="57">
        <f>'BPN mi. lei'!K62/'BPN mi. lei'!K$43*100</f>
        <v>1.3270966421897379</v>
      </c>
      <c r="L62" s="57">
        <f>'BPN mi. lei'!L62/'BPN mi. lei'!L$43*100</f>
        <v>1.3556543108894188</v>
      </c>
      <c r="M62" s="57">
        <f>'BPN mi. lei'!M62/'BPN mi. lei'!M$43*100</f>
        <v>1.248124872961718</v>
      </c>
      <c r="N62" s="58">
        <f>'BPN mi. lei'!N62/'BPN mi. lei'!N$43*100</f>
        <v>1.1571376788484005</v>
      </c>
    </row>
    <row r="63" spans="1:14" ht="15.75">
      <c r="A63" s="54"/>
      <c r="B63" s="54"/>
      <c r="C63" s="54"/>
      <c r="D63" s="54"/>
      <c r="E63" s="54"/>
      <c r="F63" s="54"/>
      <c r="G63" s="54"/>
      <c r="H63" s="55"/>
      <c r="I63" s="381"/>
      <c r="J63" s="121" t="s">
        <v>947</v>
      </c>
      <c r="K63" s="57">
        <f>'BPN mi. lei'!K63/'BPN mi. lei'!K$43*100</f>
        <v>0.12996264047711065</v>
      </c>
      <c r="L63" s="57">
        <f>'BPN mi. lei'!L63/'BPN mi. lei'!L$43*100</f>
        <v>0</v>
      </c>
      <c r="M63" s="57">
        <f>'BPN mi. lei'!M63/'BPN mi. lei'!M$43*100</f>
        <v>0</v>
      </c>
      <c r="N63" s="58">
        <f>'BPN mi. lei'!N63/'BPN mi. lei'!N$43*100</f>
        <v>0</v>
      </c>
    </row>
    <row r="64" spans="1:14" ht="15.75">
      <c r="A64" s="54"/>
      <c r="B64" s="54"/>
      <c r="C64" s="54"/>
      <c r="D64" s="54"/>
      <c r="E64" s="54"/>
      <c r="F64" s="54"/>
      <c r="G64" s="54"/>
      <c r="H64" s="55"/>
      <c r="I64" s="129" t="s">
        <v>889</v>
      </c>
      <c r="J64" s="122" t="s">
        <v>953</v>
      </c>
      <c r="K64" s="206">
        <f>'BPN mi. lei'!K64/'BPN mi. lei'!K$43*100</f>
        <v>0.854987458415744</v>
      </c>
      <c r="L64" s="206">
        <f>'BPN mi. lei'!L64/'BPN mi. lei'!L$43*100</f>
        <v>0.7790676019616364</v>
      </c>
      <c r="M64" s="206">
        <f>'BPN mi. lei'!M64/'BPN mi. lei'!M$43*100</f>
        <v>1.3843603066053185</v>
      </c>
      <c r="N64" s="233">
        <f>'BPN mi. lei'!N64/'BPN mi. lei'!N$43*100</f>
        <v>1.5600667711067169</v>
      </c>
    </row>
    <row r="65" spans="1:14" ht="15.75">
      <c r="A65" s="54"/>
      <c r="B65" s="54"/>
      <c r="C65" s="54"/>
      <c r="D65" s="54"/>
      <c r="E65" s="54"/>
      <c r="F65" s="54"/>
      <c r="G65" s="54"/>
      <c r="H65" s="55"/>
      <c r="I65" s="381"/>
      <c r="J65" s="120" t="s">
        <v>946</v>
      </c>
      <c r="K65" s="57">
        <f>'BPN mi. lei'!K65/'BPN mi. lei'!K$43*100</f>
        <v>0.738475761778101</v>
      </c>
      <c r="L65" s="57">
        <f>'BPN mi. lei'!L65/'BPN mi. lei'!L$43*100</f>
        <v>0.6631294891785009</v>
      </c>
      <c r="M65" s="57">
        <f>'BPN mi. lei'!M65/'BPN mi. lei'!M$43*100</f>
        <v>0.6070960014648248</v>
      </c>
      <c r="N65" s="58">
        <f>'BPN mi. lei'!N65/'BPN mi. lei'!N$43*100</f>
        <v>0.5592780257407906</v>
      </c>
    </row>
    <row r="66" spans="1:14" ht="15.75">
      <c r="A66" s="54"/>
      <c r="B66" s="54"/>
      <c r="C66" s="54"/>
      <c r="D66" s="54"/>
      <c r="E66" s="54"/>
      <c r="F66" s="54"/>
      <c r="G66" s="54"/>
      <c r="H66" s="55"/>
      <c r="I66" s="381"/>
      <c r="J66" s="121" t="s">
        <v>947</v>
      </c>
      <c r="K66" s="57">
        <f>'BPN mi. lei'!K66/'BPN mi. lei'!K$43*100</f>
        <v>0.11651169663764294</v>
      </c>
      <c r="L66" s="57">
        <f>'BPN mi. lei'!L66/'BPN mi. lei'!L$43*100</f>
        <v>0.11593811278313548</v>
      </c>
      <c r="M66" s="57">
        <f>'BPN mi. lei'!M66/'BPN mi. lei'!M$43*100</f>
        <v>0.7772643051404937</v>
      </c>
      <c r="N66" s="58">
        <f>'BPN mi. lei'!N66/'BPN mi. lei'!N$43*100</f>
        <v>1.0007887453659265</v>
      </c>
    </row>
    <row r="67" spans="1:14" ht="15.75">
      <c r="A67" s="54"/>
      <c r="B67" s="54"/>
      <c r="C67" s="54"/>
      <c r="D67" s="54"/>
      <c r="E67" s="54"/>
      <c r="F67" s="54"/>
      <c r="G67" s="54"/>
      <c r="H67" s="55"/>
      <c r="I67" s="129" t="s">
        <v>890</v>
      </c>
      <c r="J67" s="122" t="s">
        <v>954</v>
      </c>
      <c r="K67" s="206">
        <f>'BPN mi. lei'!K67/'BPN mi. lei'!K$43*100</f>
        <v>0.5859685816263895</v>
      </c>
      <c r="L67" s="206">
        <f>'BPN mi. lei'!L67/'BPN mi. lei'!L$43*100</f>
        <v>0.4800020448926978</v>
      </c>
      <c r="M67" s="206">
        <f>'BPN mi. lei'!M67/'BPN mi. lei'!M$43*100</f>
        <v>0.29330094592074824</v>
      </c>
      <c r="N67" s="233">
        <f>'BPN mi. lei'!N67/'BPN mi. lei'!N$43*100</f>
        <v>0.32965511447697776</v>
      </c>
    </row>
    <row r="68" spans="1:14" ht="15.75">
      <c r="A68" s="54"/>
      <c r="B68" s="54"/>
      <c r="C68" s="54"/>
      <c r="D68" s="54"/>
      <c r="E68" s="54"/>
      <c r="F68" s="54"/>
      <c r="G68" s="54"/>
      <c r="H68" s="55"/>
      <c r="I68" s="382"/>
      <c r="J68" s="120" t="s">
        <v>946</v>
      </c>
      <c r="K68" s="57">
        <f>'BPN mi. lei'!K68/'BPN mi. lei'!K$43*100</f>
        <v>0.5855896817999258</v>
      </c>
      <c r="L68" s="57">
        <f>'BPN mi. lei'!L68/'BPN mi. lei'!L$43*100</f>
        <v>0.47963688548235733</v>
      </c>
      <c r="M68" s="57">
        <f>'BPN mi. lei'!M68/'BPN mi. lei'!M$43*100</f>
        <v>0.29296497691052975</v>
      </c>
      <c r="N68" s="58">
        <f>'BPN mi. lei'!N68/'BPN mi. lei'!N$43*100</f>
        <v>0.32934397232079377</v>
      </c>
    </row>
    <row r="69" spans="1:14" ht="15.75">
      <c r="A69" s="54"/>
      <c r="B69" s="54"/>
      <c r="C69" s="54"/>
      <c r="D69" s="54"/>
      <c r="E69" s="54"/>
      <c r="F69" s="54"/>
      <c r="G69" s="54"/>
      <c r="H69" s="55"/>
      <c r="I69" s="382"/>
      <c r="J69" s="121" t="s">
        <v>947</v>
      </c>
      <c r="K69" s="57">
        <f>'BPN mi. lei'!K69/'BPN mi. lei'!K$43*100</f>
        <v>0.0003788998264638795</v>
      </c>
      <c r="L69" s="57">
        <f>'BPN mi. lei'!L69/'BPN mi. lei'!L$43*100</f>
        <v>0.0003651594103405842</v>
      </c>
      <c r="M69" s="57">
        <f>'BPN mi. lei'!M69/'BPN mi. lei'!M$43*100</f>
        <v>0.0003359690102184974</v>
      </c>
      <c r="N69" s="58">
        <f>'BPN mi. lei'!N69/'BPN mi. lei'!N$43*100</f>
        <v>0.00031114215618402815</v>
      </c>
    </row>
    <row r="70" spans="1:14" ht="15.75">
      <c r="A70" s="54"/>
      <c r="B70" s="54"/>
      <c r="C70" s="54"/>
      <c r="D70" s="54"/>
      <c r="E70" s="54"/>
      <c r="F70" s="54"/>
      <c r="G70" s="54"/>
      <c r="H70" s="55"/>
      <c r="I70" s="129" t="s">
        <v>891</v>
      </c>
      <c r="J70" s="122" t="s">
        <v>955</v>
      </c>
      <c r="K70" s="206">
        <f>'BPN mi. lei'!K70/'BPN mi. lei'!K$43*100</f>
        <v>3.3059009858973485</v>
      </c>
      <c r="L70" s="206">
        <f>'BPN mi. lei'!L70/'BPN mi. lei'!L$43*100</f>
        <v>2.9256571956487605</v>
      </c>
      <c r="M70" s="206">
        <f>'BPN mi. lei'!M70/'BPN mi. lei'!M$43*100</f>
        <v>2.4369512156198714</v>
      </c>
      <c r="N70" s="233">
        <f>'BPN mi. lei'!N70/'BPN mi. lei'!N$43*100</f>
        <v>2.205375603032391</v>
      </c>
    </row>
    <row r="71" spans="1:14" ht="15.75">
      <c r="A71" s="54"/>
      <c r="B71" s="54"/>
      <c r="C71" s="54"/>
      <c r="D71" s="54"/>
      <c r="E71" s="54"/>
      <c r="F71" s="54"/>
      <c r="G71" s="54"/>
      <c r="H71" s="55"/>
      <c r="I71" s="383"/>
      <c r="J71" s="120" t="s">
        <v>946</v>
      </c>
      <c r="K71" s="313">
        <f>'BPN mi. lei'!K71/'BPN mi. lei'!K$43*100</f>
        <v>3.300785838240086</v>
      </c>
      <c r="L71" s="313">
        <f>'BPN mi. lei'!L71/'BPN mi. lei'!L$43*100</f>
        <v>2.8955315442956624</v>
      </c>
      <c r="M71" s="313">
        <f>'BPN mi. lei'!M71/'BPN mi. lei'!M$43*100</f>
        <v>2.408561834256408</v>
      </c>
      <c r="N71" s="314">
        <f>'BPN mi. lei'!N71/'BPN mi. lei'!N$43*100</f>
        <v>2.1781506643662887</v>
      </c>
    </row>
    <row r="72" spans="1:14" ht="15.75">
      <c r="A72" s="54"/>
      <c r="B72" s="54"/>
      <c r="C72" s="54"/>
      <c r="D72" s="54"/>
      <c r="E72" s="54"/>
      <c r="F72" s="54"/>
      <c r="G72" s="54"/>
      <c r="H72" s="55"/>
      <c r="I72" s="383"/>
      <c r="J72" s="121" t="s">
        <v>947</v>
      </c>
      <c r="K72" s="313">
        <f>'BPN mi. lei'!K72/'BPN mi. lei'!K$43*100</f>
        <v>0.005115147657262373</v>
      </c>
      <c r="L72" s="313">
        <f>'BPN mi. lei'!L72/'BPN mi. lei'!L$43*100</f>
        <v>0.030125651353098196</v>
      </c>
      <c r="M72" s="313">
        <f>'BPN mi. lei'!M72/'BPN mi. lei'!M$43*100</f>
        <v>0.02838938136346303</v>
      </c>
      <c r="N72" s="314">
        <f>'BPN mi. lei'!N72/'BPN mi. lei'!N$43*100</f>
        <v>0.027224938666102462</v>
      </c>
    </row>
    <row r="73" spans="1:14" ht="15.75">
      <c r="A73" s="54"/>
      <c r="B73" s="54"/>
      <c r="C73" s="54"/>
      <c r="D73" s="54"/>
      <c r="E73" s="54"/>
      <c r="F73" s="54"/>
      <c r="G73" s="54"/>
      <c r="H73" s="55"/>
      <c r="I73" s="129" t="s">
        <v>3</v>
      </c>
      <c r="J73" s="122" t="s">
        <v>956</v>
      </c>
      <c r="K73" s="206">
        <f>'BPN mi. lei'!K73/'BPN mi. lei'!K$43*100</f>
        <v>1.027386879456809</v>
      </c>
      <c r="L73" s="206">
        <f>'BPN mi. lei'!L73/'BPN mi. lei'!L$43*100</f>
        <v>0.8239822094335282</v>
      </c>
      <c r="M73" s="206">
        <f>'BPN mi. lei'!M73/'BPN mi. lei'!M$43*100</f>
        <v>1.416445347081185</v>
      </c>
      <c r="N73" s="233">
        <f>'BPN mi. lei'!N73/'BPN mi. lei'!N$43*100</f>
        <v>2.0970981326803497</v>
      </c>
    </row>
    <row r="74" spans="1:14" ht="15.75">
      <c r="A74" s="54"/>
      <c r="B74" s="54"/>
      <c r="C74" s="54"/>
      <c r="D74" s="54"/>
      <c r="E74" s="54"/>
      <c r="F74" s="54"/>
      <c r="G74" s="54"/>
      <c r="H74" s="55"/>
      <c r="I74" s="383"/>
      <c r="J74" s="120" t="s">
        <v>946</v>
      </c>
      <c r="K74" s="57">
        <f>'BPN mi. lei'!K74/'BPN mi. lei'!K$43*100</f>
        <v>0.7767446442509529</v>
      </c>
      <c r="L74" s="57">
        <f>'BPN mi. lei'!L74/'BPN mi. lei'!L$43*100</f>
        <v>0.3041777888137066</v>
      </c>
      <c r="M74" s="57">
        <f>'BPN mi. lei'!M74/'BPN mi. lei'!M$43*100</f>
        <v>0.26709536312370546</v>
      </c>
      <c r="N74" s="58">
        <f>'BPN mi. lei'!N74/'BPN mi. lei'!N$43*100</f>
        <v>0.2313341931228249</v>
      </c>
    </row>
    <row r="75" spans="1:14" ht="15.75">
      <c r="A75" s="54"/>
      <c r="B75" s="54"/>
      <c r="C75" s="54"/>
      <c r="D75" s="54"/>
      <c r="E75" s="54"/>
      <c r="F75" s="54"/>
      <c r="G75" s="54"/>
      <c r="H75" s="55"/>
      <c r="I75" s="383"/>
      <c r="J75" s="121" t="s">
        <v>947</v>
      </c>
      <c r="K75" s="57">
        <f>'BPN mi. lei'!K75/'BPN mi. lei'!K$43*100</f>
        <v>0.25064223520585627</v>
      </c>
      <c r="L75" s="57">
        <f>'BPN mi. lei'!L75/'BPN mi. lei'!L$43*100</f>
        <v>0.5198044206198216</v>
      </c>
      <c r="M75" s="57">
        <f>'BPN mi. lei'!M75/'BPN mi. lei'!M$43*100</f>
        <v>1.1493499839574797</v>
      </c>
      <c r="N75" s="58">
        <f>'BPN mi. lei'!N75/'BPN mi. lei'!N$43*100</f>
        <v>1.8657639395575247</v>
      </c>
    </row>
    <row r="76" spans="1:14" ht="31.5">
      <c r="A76" s="54"/>
      <c r="B76" s="54"/>
      <c r="C76" s="54"/>
      <c r="D76" s="54"/>
      <c r="E76" s="54"/>
      <c r="F76" s="54"/>
      <c r="G76" s="54"/>
      <c r="H76" s="55"/>
      <c r="I76" s="129" t="s">
        <v>27</v>
      </c>
      <c r="J76" s="122" t="s">
        <v>957</v>
      </c>
      <c r="K76" s="206">
        <f>'BPN mi. lei'!K76/'BPN mi. lei'!K$43*100</f>
        <v>0.12427914308015249</v>
      </c>
      <c r="L76" s="206">
        <f>'BPN mi. lei'!L76/'BPN mi. lei'!L$43*100</f>
        <v>0.11593811278313548</v>
      </c>
      <c r="M76" s="206">
        <f>'BPN mi. lei'!M76/'BPN mi. lei'!M$43*100</f>
        <v>0.10767806777502843</v>
      </c>
      <c r="N76" s="233">
        <f>'BPN mi. lei'!N76/'BPN mi. lei'!N$43*100</f>
        <v>0.10127677183790115</v>
      </c>
    </row>
    <row r="77" spans="1:14" ht="15.75">
      <c r="A77" s="54"/>
      <c r="B77" s="54"/>
      <c r="C77" s="54"/>
      <c r="D77" s="54"/>
      <c r="E77" s="54"/>
      <c r="F77" s="54"/>
      <c r="G77" s="54"/>
      <c r="H77" s="55"/>
      <c r="I77" s="383"/>
      <c r="J77" s="120" t="s">
        <v>946</v>
      </c>
      <c r="K77" s="57">
        <f>'BPN mi. lei'!K77/'BPN mi. lei'!K$43*100</f>
        <v>0.11120709906714862</v>
      </c>
      <c r="L77" s="57">
        <f>'BPN mi. lei'!L77/'BPN mi. lei'!L$43*100</f>
        <v>0.10334011312638533</v>
      </c>
      <c r="M77" s="57">
        <f>'BPN mi. lei'!M77/'BPN mi. lei'!M$43*100</f>
        <v>0.09608713692249027</v>
      </c>
      <c r="N77" s="58">
        <f>'BPN mi. lei'!N77/'BPN mi. lei'!N$43*100</f>
        <v>0.09054236744955219</v>
      </c>
    </row>
    <row r="78" spans="1:14" ht="15.75">
      <c r="A78" s="54"/>
      <c r="B78" s="54"/>
      <c r="C78" s="54"/>
      <c r="D78" s="54"/>
      <c r="E78" s="54"/>
      <c r="F78" s="54"/>
      <c r="G78" s="54"/>
      <c r="H78" s="55"/>
      <c r="I78" s="383"/>
      <c r="J78" s="121" t="s">
        <v>947</v>
      </c>
      <c r="K78" s="313">
        <f>'BPN mi. lei'!K78/'BPN mi. lei'!K$43*100</f>
        <v>0.013072044013003842</v>
      </c>
      <c r="L78" s="313">
        <f>'BPN mi. lei'!L78/'BPN mi. lei'!L$43*100</f>
        <v>0.012597999656750156</v>
      </c>
      <c r="M78" s="313">
        <f>'BPN mi. lei'!M78/'BPN mi. lei'!M$43*100</f>
        <v>0.011590930852538163</v>
      </c>
      <c r="N78" s="314">
        <f>'BPN mi. lei'!N78/'BPN mi. lei'!N$43*100</f>
        <v>0.01073440438834897</v>
      </c>
    </row>
    <row r="79" spans="1:14" ht="15.75">
      <c r="A79" s="54"/>
      <c r="B79" s="54"/>
      <c r="C79" s="54"/>
      <c r="D79" s="54"/>
      <c r="E79" s="54"/>
      <c r="F79" s="54"/>
      <c r="G79" s="54"/>
      <c r="H79" s="55"/>
      <c r="I79" s="129" t="s">
        <v>34</v>
      </c>
      <c r="J79" s="122" t="s">
        <v>958</v>
      </c>
      <c r="K79" s="206">
        <f>'BPN mi. lei'!K79/'BPN mi. lei'!K$43*100</f>
        <v>6.789505990406257</v>
      </c>
      <c r="L79" s="206">
        <f>'BPN mi. lei'!L79/'BPN mi. lei'!L$43*100</f>
        <v>6.996089142715252</v>
      </c>
      <c r="M79" s="206">
        <f>'BPN mi. lei'!M79/'BPN mi. lei'!M$43*100</f>
        <v>7.486565439203888</v>
      </c>
      <c r="N79" s="233">
        <f>'BPN mi. lei'!N79/'BPN mi. lei'!N$43*100</f>
        <v>7.126088803082798</v>
      </c>
    </row>
    <row r="80" spans="1:14" ht="15.75">
      <c r="A80" s="54"/>
      <c r="B80" s="54"/>
      <c r="C80" s="54"/>
      <c r="D80" s="54"/>
      <c r="E80" s="54"/>
      <c r="F80" s="54"/>
      <c r="G80" s="54"/>
      <c r="H80" s="55"/>
      <c r="I80" s="383"/>
      <c r="J80" s="120" t="s">
        <v>946</v>
      </c>
      <c r="K80" s="57">
        <f>'BPN mi. lei'!K80/'BPN mi. lei'!K$43*100</f>
        <v>4.845939330559787</v>
      </c>
      <c r="L80" s="57">
        <f>'BPN mi. lei'!L80/'BPN mi. lei'!L$43*100</f>
        <v>5.060561688204985</v>
      </c>
      <c r="M80" s="57">
        <f>'BPN mi. lei'!M80/'BPN mi. lei'!M$43*100</f>
        <v>5.127559033954708</v>
      </c>
      <c r="N80" s="58">
        <f>'BPN mi. lei'!N80/'BPN mi. lei'!N$43*100</f>
        <v>4.816480577728755</v>
      </c>
    </row>
    <row r="81" spans="1:14" ht="15.75">
      <c r="A81" s="54"/>
      <c r="B81" s="54"/>
      <c r="C81" s="54"/>
      <c r="D81" s="54"/>
      <c r="E81" s="54"/>
      <c r="F81" s="54"/>
      <c r="G81" s="54"/>
      <c r="H81" s="55"/>
      <c r="I81" s="383"/>
      <c r="J81" s="121" t="s">
        <v>947</v>
      </c>
      <c r="K81" s="57">
        <f>'BPN mi. lei'!K81/'BPN mi. lei'!K$43*100</f>
        <v>1.9435666598464698</v>
      </c>
      <c r="L81" s="57">
        <f>'BPN mi. lei'!L81/'BPN mi. lei'!L$43*100</f>
        <v>1.9355274545102663</v>
      </c>
      <c r="M81" s="57">
        <f>'BPN mi. lei'!M81/'BPN mi. lei'!M$43*100</f>
        <v>2.3590064052491795</v>
      </c>
      <c r="N81" s="58">
        <f>'BPN mi. lei'!N81/'BPN mi. lei'!N$43*100</f>
        <v>2.3096082253540406</v>
      </c>
    </row>
    <row r="82" spans="1:14" ht="15.75">
      <c r="A82" s="54"/>
      <c r="B82" s="54"/>
      <c r="C82" s="54"/>
      <c r="D82" s="54"/>
      <c r="E82" s="54"/>
      <c r="F82" s="54"/>
      <c r="G82" s="54"/>
      <c r="H82" s="55"/>
      <c r="I82" s="129" t="s">
        <v>38</v>
      </c>
      <c r="J82" s="122" t="s">
        <v>959</v>
      </c>
      <c r="K82" s="206">
        <f>'BPN mi. lei'!K82/'BPN mi. lei'!K$43*100</f>
        <v>0.006441297049885951</v>
      </c>
      <c r="L82" s="206">
        <f>'BPN mi. lei'!L82/'BPN mi. lei'!L$43*100</f>
        <v>0.006207709975789931</v>
      </c>
      <c r="M82" s="206">
        <f>'BPN mi. lei'!M82/'BPN mi. lei'!M$43*100</f>
        <v>0.005711473173714456</v>
      </c>
      <c r="N82" s="233">
        <f>'BPN mi. lei'!N82/'BPN mi. lei'!N$43*100</f>
        <v>0.005444987733220492</v>
      </c>
    </row>
    <row r="83" spans="1:14" ht="15.75">
      <c r="A83" s="54"/>
      <c r="B83" s="54"/>
      <c r="C83" s="54"/>
      <c r="D83" s="54"/>
      <c r="E83" s="54"/>
      <c r="F83" s="54"/>
      <c r="G83" s="54"/>
      <c r="H83" s="55"/>
      <c r="I83" s="383"/>
      <c r="J83" s="120" t="s">
        <v>946</v>
      </c>
      <c r="K83" s="313">
        <f>'BPN mi. lei'!K83/'BPN mi. lei'!K$43*100</f>
        <v>0.006441297049885951</v>
      </c>
      <c r="L83" s="313">
        <f>'BPN mi. lei'!L83/'BPN mi. lei'!L$43*100</f>
        <v>0.006207709975789931</v>
      </c>
      <c r="M83" s="313">
        <f>'BPN mi. lei'!M83/'BPN mi. lei'!M$43*100</f>
        <v>0.005711473173714456</v>
      </c>
      <c r="N83" s="314">
        <f>'BPN mi. lei'!N83/'BPN mi. lei'!N$43*100</f>
        <v>0.005444987733220492</v>
      </c>
    </row>
    <row r="84" spans="1:14" ht="15.75">
      <c r="A84" s="54"/>
      <c r="B84" s="54"/>
      <c r="C84" s="54"/>
      <c r="D84" s="54"/>
      <c r="E84" s="54"/>
      <c r="F84" s="54"/>
      <c r="G84" s="54"/>
      <c r="H84" s="55"/>
      <c r="I84" s="382"/>
      <c r="J84" s="121" t="s">
        <v>947</v>
      </c>
      <c r="K84" s="57">
        <f>'BPN mi. lei'!K84/'BPN mi. lei'!K$43*100</f>
        <v>0</v>
      </c>
      <c r="L84" s="57">
        <f>'BPN mi. lei'!L84/'BPN mi. lei'!L$43*100</f>
        <v>0</v>
      </c>
      <c r="M84" s="57">
        <f>'BPN mi. lei'!M84/'BPN mi. lei'!M$43*100</f>
        <v>0</v>
      </c>
      <c r="N84" s="58">
        <f>'BPN mi. lei'!N84/'BPN mi. lei'!N$43*100</f>
        <v>0</v>
      </c>
    </row>
    <row r="85" spans="1:14" ht="15.75">
      <c r="A85" s="54"/>
      <c r="B85" s="54"/>
      <c r="C85" s="54"/>
      <c r="D85" s="54"/>
      <c r="E85" s="54"/>
      <c r="F85" s="54"/>
      <c r="G85" s="54"/>
      <c r="H85" s="55"/>
      <c r="I85" s="129" t="s">
        <v>892</v>
      </c>
      <c r="J85" s="122" t="s">
        <v>960</v>
      </c>
      <c r="K85" s="206">
        <f>'BPN mi. lei'!K85/'BPN mi. lei'!K$43*100</f>
        <v>0.055887724403422226</v>
      </c>
      <c r="L85" s="206">
        <f>'BPN mi. lei'!L85/'BPN mi. lei'!L$43*100</f>
        <v>0.05367843332006587</v>
      </c>
      <c r="M85" s="206">
        <f>'BPN mi. lei'!M85/'BPN mi. lei'!M$43*100</f>
        <v>0.04938744450211912</v>
      </c>
      <c r="N85" s="233">
        <f>'BPN mi. lei'!N85/'BPN mi. lei'!N$43*100</f>
        <v>0.04573789695905213</v>
      </c>
    </row>
    <row r="86" spans="1:14" ht="15.75">
      <c r="A86" s="54"/>
      <c r="B86" s="54"/>
      <c r="C86" s="54"/>
      <c r="D86" s="54"/>
      <c r="E86" s="54"/>
      <c r="F86" s="54"/>
      <c r="G86" s="54"/>
      <c r="H86" s="55"/>
      <c r="I86" s="382"/>
      <c r="J86" s="120" t="s">
        <v>946</v>
      </c>
      <c r="K86" s="57">
        <f>'BPN mi. lei'!K86/'BPN mi. lei'!K$43*100</f>
        <v>0.055887724403422226</v>
      </c>
      <c r="L86" s="57">
        <f>'BPN mi. lei'!L86/'BPN mi. lei'!L$43*100</f>
        <v>0.05367843332006587</v>
      </c>
      <c r="M86" s="313">
        <f>'BPN mi. lei'!M86/'BPN mi. lei'!M$43*100</f>
        <v>0.04938744450211912</v>
      </c>
      <c r="N86" s="314">
        <f>'BPN mi. lei'!N86/'BPN mi. lei'!N$43*100</f>
        <v>0.04573789695905213</v>
      </c>
    </row>
    <row r="87" spans="1:14" ht="15.75">
      <c r="A87" s="54"/>
      <c r="B87" s="54"/>
      <c r="C87" s="54"/>
      <c r="D87" s="54"/>
      <c r="E87" s="54"/>
      <c r="F87" s="54"/>
      <c r="G87" s="54"/>
      <c r="H87" s="55"/>
      <c r="I87" s="382"/>
      <c r="J87" s="121" t="s">
        <v>947</v>
      </c>
      <c r="K87" s="57">
        <f>'BPN mi. lei'!K87/'BPN mi. lei'!K$43*100</f>
        <v>0</v>
      </c>
      <c r="L87" s="57">
        <f>'BPN mi. lei'!L87/'BPN mi. lei'!L$43*100</f>
        <v>0</v>
      </c>
      <c r="M87" s="57">
        <f>'BPN mi. lei'!M87/'BPN mi. lei'!M$43*100</f>
        <v>0</v>
      </c>
      <c r="N87" s="58">
        <f>'BPN mi. lei'!N87/'BPN mi. lei'!N$43*100</f>
        <v>0</v>
      </c>
    </row>
    <row r="88" spans="1:14" ht="15.75">
      <c r="A88" s="54"/>
      <c r="B88" s="54"/>
      <c r="C88" s="54"/>
      <c r="D88" s="54"/>
      <c r="E88" s="54"/>
      <c r="F88" s="54"/>
      <c r="G88" s="54"/>
      <c r="H88" s="55"/>
      <c r="I88" s="129" t="s">
        <v>893</v>
      </c>
      <c r="J88" s="122" t="s">
        <v>961</v>
      </c>
      <c r="K88" s="206">
        <f>'BPN mi. lei'!K88/'BPN mi. lei'!K$43*100</f>
        <v>0.5117042156394693</v>
      </c>
      <c r="L88" s="206">
        <f>'BPN mi. lei'!L88/'BPN mi. lei'!L$43*100</f>
        <v>0.35365688891485575</v>
      </c>
      <c r="M88" s="206">
        <f>'BPN mi. lei'!M88/'BPN mi. lei'!M$43*100</f>
        <v>0.3855244392257258</v>
      </c>
      <c r="N88" s="233">
        <f>'BPN mi. lei'!N88/'BPN mi. lei'!N$43*100</f>
        <v>0.442133003937504</v>
      </c>
    </row>
    <row r="89" spans="1:14" ht="15.75">
      <c r="A89" s="54"/>
      <c r="B89" s="54"/>
      <c r="C89" s="54"/>
      <c r="D89" s="54"/>
      <c r="E89" s="54"/>
      <c r="F89" s="54"/>
      <c r="G89" s="54"/>
      <c r="H89" s="55"/>
      <c r="I89" s="382"/>
      <c r="J89" s="120" t="s">
        <v>946</v>
      </c>
      <c r="K89" s="57">
        <f>'BPN mi. lei'!K89/'BPN mi. lei'!K$43*100</f>
        <v>0.4859390274399254</v>
      </c>
      <c r="L89" s="57">
        <f>'BPN mi. lei'!L89/'BPN mi. lei'!L$43*100</f>
        <v>0.33320796193578306</v>
      </c>
      <c r="M89" s="57">
        <f>'BPN mi. lei'!M89/'BPN mi. lei'!M$43*100</f>
        <v>0.36671017465349</v>
      </c>
      <c r="N89" s="58">
        <f>'BPN mi. lei'!N89/'BPN mi. lei'!N$43*100</f>
        <v>0.4247090431911984</v>
      </c>
    </row>
    <row r="90" spans="1:14" ht="15.75">
      <c r="A90" s="54"/>
      <c r="B90" s="54"/>
      <c r="C90" s="54"/>
      <c r="D90" s="54"/>
      <c r="E90" s="54"/>
      <c r="F90" s="54"/>
      <c r="G90" s="54"/>
      <c r="H90" s="55"/>
      <c r="I90" s="382"/>
      <c r="J90" s="121" t="s">
        <v>947</v>
      </c>
      <c r="K90" s="313">
        <f>'BPN mi. lei'!K90/'BPN mi. lei'!K$43*100</f>
        <v>0.025765188199543803</v>
      </c>
      <c r="L90" s="313">
        <f>'BPN mi. lei'!L90/'BPN mi. lei'!L$43*100</f>
        <v>0.020448926979072714</v>
      </c>
      <c r="M90" s="313">
        <f>'BPN mi. lei'!M90/'BPN mi. lei'!M$43*100</f>
        <v>0.018814264572235857</v>
      </c>
      <c r="N90" s="314">
        <f>'BPN mi. lei'!N90/'BPN mi. lei'!N$43*100</f>
        <v>0.017423960746305575</v>
      </c>
    </row>
    <row r="91" spans="1:14" ht="15.75">
      <c r="A91" s="54"/>
      <c r="B91" s="54"/>
      <c r="C91" s="54"/>
      <c r="D91" s="54"/>
      <c r="E91" s="54"/>
      <c r="F91" s="54"/>
      <c r="G91" s="54"/>
      <c r="H91" s="55"/>
      <c r="I91" s="129" t="s">
        <v>894</v>
      </c>
      <c r="J91" s="122" t="s">
        <v>962</v>
      </c>
      <c r="K91" s="206">
        <f>'BPN mi. lei'!K91/'BPN mi. lei'!K$43*100</f>
        <v>2.992361379498488</v>
      </c>
      <c r="L91" s="206">
        <f>'BPN mi. lei'!L91/'BPN mi. lei'!L$43*100</f>
        <v>3.326784807907892</v>
      </c>
      <c r="M91" s="206">
        <f>'BPN mi. lei'!M91/'BPN mi. lei'!M$43*100</f>
        <v>3.030776441181065</v>
      </c>
      <c r="N91" s="233">
        <f>'BPN mi. lei'!N91/'BPN mi. lei'!N$43*100</f>
        <v>2.6789339647444823</v>
      </c>
    </row>
    <row r="92" spans="1:14" ht="15.75">
      <c r="A92" s="54"/>
      <c r="B92" s="54"/>
      <c r="C92" s="54"/>
      <c r="D92" s="54"/>
      <c r="E92" s="54"/>
      <c r="F92" s="54"/>
      <c r="G92" s="54"/>
      <c r="H92" s="55"/>
      <c r="I92" s="382"/>
      <c r="J92" s="120" t="s">
        <v>946</v>
      </c>
      <c r="K92" s="57">
        <f>'BPN mi. lei'!K92/'BPN mi. lei'!K$43*100</f>
        <v>1.7971218769181803</v>
      </c>
      <c r="L92" s="57">
        <f>'BPN mi. lei'!L92/'BPN mi. lei'!L$43*100</f>
        <v>1.9985174527940173</v>
      </c>
      <c r="M92" s="57">
        <f>'BPN mi. lei'!M92/'BPN mi. lei'!M$43*100</f>
        <v>1.9382052199505118</v>
      </c>
      <c r="N92" s="58">
        <f>'BPN mi. lei'!N92/'BPN mi. lei'!N$43*100</f>
        <v>1.7199938393853074</v>
      </c>
    </row>
    <row r="93" spans="1:14" ht="15.75">
      <c r="A93" s="54"/>
      <c r="B93" s="54"/>
      <c r="C93" s="54"/>
      <c r="D93" s="54"/>
      <c r="E93" s="54"/>
      <c r="F93" s="54"/>
      <c r="G93" s="54"/>
      <c r="H93" s="55"/>
      <c r="I93" s="382"/>
      <c r="J93" s="121" t="s">
        <v>947</v>
      </c>
      <c r="K93" s="57">
        <f>'BPN mi. lei'!K93/'BPN mi. lei'!K$43*100</f>
        <v>1.1952395025803078</v>
      </c>
      <c r="L93" s="57">
        <f>'BPN mi. lei'!L93/'BPN mi. lei'!L$43*100</f>
        <v>1.3282673551138748</v>
      </c>
      <c r="M93" s="57">
        <f>'BPN mi. lei'!M93/'BPN mi. lei'!M$43*100</f>
        <v>1.0925712212305536</v>
      </c>
      <c r="N93" s="58">
        <f>'BPN mi. lei'!N93/'BPN mi. lei'!N$43*100</f>
        <v>0.9589401253591746</v>
      </c>
    </row>
    <row r="94" spans="1:14" ht="15.75">
      <c r="A94" s="54"/>
      <c r="B94" s="54"/>
      <c r="C94" s="54"/>
      <c r="D94" s="54"/>
      <c r="E94" s="54"/>
      <c r="F94" s="54"/>
      <c r="G94" s="54"/>
      <c r="H94" s="55"/>
      <c r="I94" s="129" t="s">
        <v>895</v>
      </c>
      <c r="J94" s="122" t="s">
        <v>963</v>
      </c>
      <c r="K94" s="206">
        <f>'BPN mi. lei'!K94/'BPN mi. lei'!K$43*100</f>
        <v>12.71455202673517</v>
      </c>
      <c r="L94" s="206">
        <f>'BPN mi. lei'!L94/'BPN mi. lei'!L$43*100</f>
        <v>12.591974526479536</v>
      </c>
      <c r="M94" s="206">
        <f>'BPN mi. lei'!M94/'BPN mi. lei'!M$43*100</f>
        <v>12.67375897247238</v>
      </c>
      <c r="N94" s="233">
        <f>'BPN mi. lei'!N94/'BPN mi. lei'!N$43*100</f>
        <v>12.743604861907333</v>
      </c>
    </row>
    <row r="95" spans="1:14" ht="15.75">
      <c r="A95" s="54"/>
      <c r="B95" s="54"/>
      <c r="C95" s="54"/>
      <c r="D95" s="54"/>
      <c r="E95" s="54"/>
      <c r="F95" s="54"/>
      <c r="G95" s="54"/>
      <c r="H95" s="55"/>
      <c r="I95" s="382"/>
      <c r="J95" s="120" t="s">
        <v>946</v>
      </c>
      <c r="K95" s="57">
        <f>'BPN mi. lei'!K95/'BPN mi. lei'!K$43*100</f>
        <v>12.677040943915246</v>
      </c>
      <c r="L95" s="57">
        <f>'BPN mi. lei'!L95/'BPN mi. lei'!L$43*100</f>
        <v>12.553085049278263</v>
      </c>
      <c r="M95" s="57">
        <f>'BPN mi. lei'!M95/'BPN mi. lei'!M$43*100</f>
        <v>12.64469765308848</v>
      </c>
      <c r="N95" s="58">
        <f>'BPN mi. lei'!N95/'BPN mi. lei'!N$43*100</f>
        <v>12.716691065397413</v>
      </c>
    </row>
    <row r="96" spans="1:14" ht="15.75">
      <c r="A96" s="54"/>
      <c r="B96" s="54"/>
      <c r="C96" s="54"/>
      <c r="D96" s="54"/>
      <c r="E96" s="54"/>
      <c r="F96" s="54"/>
      <c r="G96" s="54"/>
      <c r="H96" s="55"/>
      <c r="I96" s="382"/>
      <c r="J96" s="121" t="s">
        <v>947</v>
      </c>
      <c r="K96" s="313">
        <f>'BPN mi. lei'!K96/'BPN mi. lei'!K$43*100</f>
        <v>0.03751108281992407</v>
      </c>
      <c r="L96" s="313">
        <f>'BPN mi. lei'!L96/'BPN mi. lei'!L$43*100</f>
        <v>0.03888947720127222</v>
      </c>
      <c r="M96" s="313">
        <f>'BPN mi. lei'!M96/'BPN mi. lei'!M$43*100</f>
        <v>0.029061319383900032</v>
      </c>
      <c r="N96" s="314">
        <f>'BPN mi. lei'!N96/'BPN mi. lei'!N$43*100</f>
        <v>0.026913796509918434</v>
      </c>
    </row>
    <row r="97" spans="1:14" ht="15.75">
      <c r="A97" s="54"/>
      <c r="B97" s="54"/>
      <c r="C97" s="54"/>
      <c r="D97" s="54"/>
      <c r="E97" s="54"/>
      <c r="F97" s="54"/>
      <c r="G97" s="54"/>
      <c r="H97" s="55"/>
      <c r="I97" s="129" t="s">
        <v>896</v>
      </c>
      <c r="J97" s="122" t="s">
        <v>967</v>
      </c>
      <c r="K97" s="206">
        <f>'BPN mi. lei'!K97/'BPN mi. lei'!K$43*100</f>
        <v>0.7221830692401543</v>
      </c>
      <c r="L97" s="206">
        <f>'BPN mi. lei'!L97/'BPN mi. lei'!L$43*100</f>
        <v>0.6722584744370155</v>
      </c>
      <c r="M97" s="206">
        <f>'BPN mi. lei'!M97/'BPN mi. lei'!M$43*100</f>
        <v>0.6376691813947081</v>
      </c>
      <c r="N97" s="233">
        <f>'BPN mi. lei'!N97/'BPN mi. lei'!N$43*100</f>
        <v>0.6292850108821969</v>
      </c>
    </row>
    <row r="98" spans="1:14" ht="15.75">
      <c r="A98" s="54"/>
      <c r="B98" s="54"/>
      <c r="C98" s="54"/>
      <c r="D98" s="54"/>
      <c r="E98" s="54"/>
      <c r="F98" s="54"/>
      <c r="G98" s="54"/>
      <c r="H98" s="55"/>
      <c r="I98" s="382"/>
      <c r="J98" s="120" t="s">
        <v>946</v>
      </c>
      <c r="K98" s="57">
        <f>'BPN mi. lei'!K98/'BPN mi. lei'!K$43*100</f>
        <v>0.694902281734755</v>
      </c>
      <c r="L98" s="57">
        <f>'BPN mi. lei'!L98/'BPN mi. lei'!L$43*100</f>
        <v>0.6468798954183449</v>
      </c>
      <c r="M98" s="57">
        <f>'BPN mi. lei'!M98/'BPN mi. lei'!M$43*100</f>
        <v>0.6143193351845225</v>
      </c>
      <c r="N98" s="58">
        <f>'BPN mi. lei'!N98/'BPN mi. lei'!N$43*100</f>
        <v>0.607660631027407</v>
      </c>
    </row>
    <row r="99" spans="1:14" ht="15.75">
      <c r="A99" s="54"/>
      <c r="B99" s="54"/>
      <c r="C99" s="54"/>
      <c r="D99" s="54"/>
      <c r="E99" s="54"/>
      <c r="F99" s="54"/>
      <c r="G99" s="54"/>
      <c r="H99" s="55"/>
      <c r="I99" s="382"/>
      <c r="J99" s="121" t="s">
        <v>947</v>
      </c>
      <c r="K99" s="313">
        <f>'BPN mi. lei'!K99/'BPN mi. lei'!K$43*100</f>
        <v>0.02728078750539932</v>
      </c>
      <c r="L99" s="313">
        <f>'BPN mi. lei'!L99/'BPN mi. lei'!L$43*100</f>
        <v>0.0253785790186706</v>
      </c>
      <c r="M99" s="313">
        <f>'BPN mi. lei'!M99/'BPN mi. lei'!M$43*100</f>
        <v>0.023349846210185574</v>
      </c>
      <c r="N99" s="314">
        <f>'BPN mi. lei'!N99/'BPN mi. lei'!N$43*100</f>
        <v>0.021624379854789953</v>
      </c>
    </row>
    <row r="100" spans="1:14" ht="15.75">
      <c r="A100" s="54"/>
      <c r="B100" s="54"/>
      <c r="C100" s="54"/>
      <c r="D100" s="54"/>
      <c r="E100" s="54"/>
      <c r="F100" s="54"/>
      <c r="G100" s="54"/>
      <c r="H100" s="55"/>
      <c r="I100" s="129" t="s">
        <v>897</v>
      </c>
      <c r="J100" s="122" t="s">
        <v>1009</v>
      </c>
      <c r="K100" s="206">
        <f>'BPN mi. lei'!K100/'BPN mi. lei'!K$43*100</f>
        <v>1.6465091958987883</v>
      </c>
      <c r="L100" s="206">
        <f>'BPN mi. lei'!L100/'BPN mi. lei'!L$43*100</f>
        <v>1.5899040726229035</v>
      </c>
      <c r="M100" s="206">
        <f>'BPN mi. lei'!M100/'BPN mi. lei'!M$43*100</f>
        <v>1.4843110871453216</v>
      </c>
      <c r="N100" s="233">
        <f>'BPN mi. lei'!N100/'BPN mi. lei'!N$43*100</f>
        <v>1.435765479711198</v>
      </c>
    </row>
    <row r="101" spans="1:14" ht="15.75">
      <c r="A101" s="54"/>
      <c r="B101" s="54"/>
      <c r="C101" s="54"/>
      <c r="D101" s="54"/>
      <c r="E101" s="54"/>
      <c r="F101" s="54"/>
      <c r="G101" s="54"/>
      <c r="H101" s="55"/>
      <c r="I101" s="382"/>
      <c r="J101" s="120" t="s">
        <v>946</v>
      </c>
      <c r="K101" s="57">
        <f>'BPN mi. lei'!K101/'BPN mi. lei'!K$43*100</f>
        <v>1.5226089526450997</v>
      </c>
      <c r="L101" s="57">
        <f>'BPN mi. lei'!L101/'BPN mi. lei'!L$43*100</f>
        <v>1.5610564792059973</v>
      </c>
      <c r="M101" s="57">
        <f>'BPN mi. lei'!M101/'BPN mi. lei'!M$43*100</f>
        <v>1.4671766676241782</v>
      </c>
      <c r="N101" s="58">
        <f>'BPN mi. lei'!N101/'BPN mi. lei'!N$43*100</f>
        <v>1.3825601710037292</v>
      </c>
    </row>
    <row r="102" spans="1:14" ht="15.75">
      <c r="A102" s="54"/>
      <c r="B102" s="54"/>
      <c r="C102" s="54"/>
      <c r="D102" s="54"/>
      <c r="E102" s="54"/>
      <c r="F102" s="54"/>
      <c r="G102" s="54"/>
      <c r="H102" s="55"/>
      <c r="I102" s="382"/>
      <c r="J102" s="121" t="s">
        <v>947</v>
      </c>
      <c r="K102" s="57">
        <f>'BPN mi. lei'!K102/'BPN mi. lei'!K$43*100</f>
        <v>0.12390024325368859</v>
      </c>
      <c r="L102" s="313">
        <f>'BPN mi. lei'!L102/'BPN mi. lei'!L$43*100</f>
        <v>0.02884759341690615</v>
      </c>
      <c r="M102" s="313">
        <f>'BPN mi. lei'!M102/'BPN mi. lei'!M$43*100</f>
        <v>0.017134419521143366</v>
      </c>
      <c r="N102" s="58">
        <f>'BPN mi. lei'!N102/'BPN mi. lei'!N$43*100</f>
        <v>0.05320530870746882</v>
      </c>
    </row>
    <row r="103" spans="1:14" ht="15.75">
      <c r="A103" s="54"/>
      <c r="B103" s="54"/>
      <c r="C103" s="54"/>
      <c r="D103" s="54"/>
      <c r="E103" s="54"/>
      <c r="F103" s="54"/>
      <c r="G103" s="54"/>
      <c r="H103" s="55"/>
      <c r="I103" s="129" t="s">
        <v>898</v>
      </c>
      <c r="J103" s="122" t="s">
        <v>964</v>
      </c>
      <c r="K103" s="206">
        <f>'BPN mi. lei'!K103/'BPN mi. lei'!K$43*100</f>
        <v>17.63077727510401</v>
      </c>
      <c r="L103" s="206">
        <f>'BPN mi. lei'!L103/'BPN mi. lei'!L$43*100</f>
        <v>17.204303038491457</v>
      </c>
      <c r="M103" s="206">
        <f>'BPN mi. lei'!M103/'BPN mi. lei'!M$43*100</f>
        <v>15.798774721019731</v>
      </c>
      <c r="N103" s="233">
        <f>'BPN mi. lei'!N103/'BPN mi. lei'!N$43*100</f>
        <v>15.072037187710507</v>
      </c>
    </row>
    <row r="104" spans="1:14" ht="15.75">
      <c r="A104" s="54"/>
      <c r="B104" s="54"/>
      <c r="C104" s="54"/>
      <c r="D104" s="54"/>
      <c r="E104" s="54"/>
      <c r="F104" s="54"/>
      <c r="G104" s="54"/>
      <c r="H104" s="55"/>
      <c r="I104" s="382"/>
      <c r="J104" s="120" t="s">
        <v>946</v>
      </c>
      <c r="K104" s="57">
        <f>'BPN mi. lei'!K104/'BPN mi. lei'!K$43*100</f>
        <v>17.3869552367745</v>
      </c>
      <c r="L104" s="57">
        <f>'BPN mi. lei'!L104/'BPN mi. lei'!L$43*100</f>
        <v>17.036877448850298</v>
      </c>
      <c r="M104" s="57">
        <f>'BPN mi. lei'!M104/'BPN mi. lei'!M$43*100</f>
        <v>15.750731152558487</v>
      </c>
      <c r="N104" s="58">
        <f>'BPN mi. lei'!N104/'BPN mi. lei'!N$43*100</f>
        <v>15.027543859376191</v>
      </c>
    </row>
    <row r="105" spans="1:14" ht="15.75">
      <c r="A105" s="54"/>
      <c r="B105" s="54"/>
      <c r="C105" s="54"/>
      <c r="D105" s="54"/>
      <c r="E105" s="54"/>
      <c r="F105" s="54"/>
      <c r="G105" s="54"/>
      <c r="H105" s="55"/>
      <c r="I105" s="382"/>
      <c r="J105" s="121" t="s">
        <v>947</v>
      </c>
      <c r="K105" s="57">
        <f>'BPN mi. lei'!K105/'BPN mi. lei'!K$43*100</f>
        <v>0.2438220383295064</v>
      </c>
      <c r="L105" s="57">
        <f>'BPN mi. lei'!L105/'BPN mi. lei'!L$43*100</f>
        <v>0.16742558964115786</v>
      </c>
      <c r="M105" s="313">
        <f>'BPN mi. lei'!M105/'BPN mi. lei'!M$43*100</f>
        <v>0.048043568461245134</v>
      </c>
      <c r="N105" s="314">
        <f>'BPN mi. lei'!N105/'BPN mi. lei'!N$43*100</f>
        <v>0.044493328334316025</v>
      </c>
    </row>
    <row r="106" spans="1:14" ht="15.75">
      <c r="A106" s="54"/>
      <c r="B106" s="54"/>
      <c r="C106" s="54"/>
      <c r="D106" s="54"/>
      <c r="E106" s="54"/>
      <c r="F106" s="54"/>
      <c r="G106" s="54"/>
      <c r="H106" s="55"/>
      <c r="I106" s="129" t="s">
        <v>899</v>
      </c>
      <c r="J106" s="122" t="s">
        <v>965</v>
      </c>
      <c r="K106" s="206">
        <f>'BPN mi. lei'!K106/'BPN mi. lei'!K$43*100</f>
        <v>32.91332287569812</v>
      </c>
      <c r="L106" s="206">
        <f>'BPN mi. lei'!L106/'BPN mi. lei'!L$43*100</f>
        <v>34.49241016165607</v>
      </c>
      <c r="M106" s="206">
        <f>'BPN mi. lei'!M106/'BPN mi. lei'!M$43*100</f>
        <v>33.87054778067271</v>
      </c>
      <c r="N106" s="233">
        <f>'BPN mi. lei'!N106/'BPN mi. lei'!N$43*100</f>
        <v>33.45276006428196</v>
      </c>
    </row>
    <row r="107" spans="1:14" ht="15.75">
      <c r="A107" s="54"/>
      <c r="B107" s="54"/>
      <c r="C107" s="54"/>
      <c r="D107" s="54"/>
      <c r="E107" s="54"/>
      <c r="F107" s="54"/>
      <c r="G107" s="54"/>
      <c r="H107" s="55"/>
      <c r="I107" s="382"/>
      <c r="J107" s="120" t="s">
        <v>946</v>
      </c>
      <c r="K107" s="57">
        <f>'BPN mi. lei'!K107/'BPN mi. lei'!K$43*100</f>
        <v>32.88661043793242</v>
      </c>
      <c r="L107" s="57">
        <f>'BPN mi. lei'!L107/'BPN mi. lei'!L$43*100</f>
        <v>34.46666642322706</v>
      </c>
      <c r="M107" s="57">
        <f>'BPN mi. lei'!M107/'BPN mi. lei'!M$43*100</f>
        <v>33.80973738982316</v>
      </c>
      <c r="N107" s="58">
        <f>'BPN mi. lei'!N107/'BPN mi. lei'!N$43*100</f>
        <v>33.43860309617559</v>
      </c>
    </row>
    <row r="108" spans="1:14" ht="15.75">
      <c r="A108" s="54"/>
      <c r="B108" s="54"/>
      <c r="C108" s="54"/>
      <c r="D108" s="54"/>
      <c r="E108" s="54"/>
      <c r="F108" s="54"/>
      <c r="G108" s="54"/>
      <c r="H108" s="55"/>
      <c r="I108" s="382"/>
      <c r="J108" s="121" t="s">
        <v>947</v>
      </c>
      <c r="K108" s="313">
        <f>'BPN mi. lei'!K108/'BPN mi. lei'!K$43*100</f>
        <v>0.026712437765703503</v>
      </c>
      <c r="L108" s="313">
        <f>'BPN mi. lei'!L108/'BPN mi. lei'!L$43*100</f>
        <v>0.025743738429011183</v>
      </c>
      <c r="M108" s="57">
        <f>'BPN mi. lei'!M108/'BPN mi. lei'!M$43*100</f>
        <v>0.060810390849548035</v>
      </c>
      <c r="N108" s="314">
        <f>'BPN mi. lei'!N108/'BPN mi. lei'!N$43*100</f>
        <v>0.014156968106373277</v>
      </c>
    </row>
    <row r="109" spans="1:14" ht="15.75">
      <c r="A109" s="54"/>
      <c r="B109" s="54"/>
      <c r="C109" s="54"/>
      <c r="D109" s="54"/>
      <c r="E109" s="54"/>
      <c r="F109" s="54"/>
      <c r="G109" s="54"/>
      <c r="H109" s="55"/>
      <c r="I109" s="129" t="s">
        <v>900</v>
      </c>
      <c r="J109" s="122" t="s">
        <v>966</v>
      </c>
      <c r="K109" s="206">
        <f>'BPN mi. lei'!K109/'BPN mi. lei'!K$43*100</f>
        <v>0.8881411932313334</v>
      </c>
      <c r="L109" s="206">
        <f>'BPN mi. lei'!L109/'BPN mi. lei'!L$43*100</f>
        <v>0.8853289903707463</v>
      </c>
      <c r="M109" s="206">
        <f>'BPN mi. lei'!M109/'BPN mi. lei'!M$43*100</f>
        <v>0.8190924469126967</v>
      </c>
      <c r="N109" s="233">
        <f>'BPN mi. lei'!N109/'BPN mi. lei'!N$43*100</f>
        <v>0.7159381013794487</v>
      </c>
    </row>
    <row r="110" spans="1:14" ht="15.75">
      <c r="A110" s="54"/>
      <c r="B110" s="54"/>
      <c r="C110" s="54"/>
      <c r="D110" s="54"/>
      <c r="E110" s="54"/>
      <c r="F110" s="54"/>
      <c r="G110" s="54"/>
      <c r="H110" s="55"/>
      <c r="I110" s="382"/>
      <c r="J110" s="120" t="s">
        <v>946</v>
      </c>
      <c r="K110" s="57">
        <f>'BPN mi. lei'!K110/'BPN mi. lei'!K$43*100</f>
        <v>0.8873833935784057</v>
      </c>
      <c r="L110" s="57">
        <f>'BPN mi. lei'!L110/'BPN mi. lei'!L$43*100</f>
        <v>0.8844160918448949</v>
      </c>
      <c r="M110" s="57">
        <f>'BPN mi. lei'!M110/'BPN mi. lei'!M$43*100</f>
        <v>0.8190924469126967</v>
      </c>
      <c r="N110" s="58">
        <f>'BPN mi. lei'!N110/'BPN mi. lei'!N$43*100</f>
        <v>0.7159381013794487</v>
      </c>
    </row>
    <row r="111" spans="1:14" ht="15.75">
      <c r="A111" s="54"/>
      <c r="B111" s="54"/>
      <c r="C111" s="54"/>
      <c r="D111" s="54"/>
      <c r="E111" s="54"/>
      <c r="F111" s="54"/>
      <c r="G111" s="54"/>
      <c r="H111" s="55"/>
      <c r="I111" s="382"/>
      <c r="J111" s="121" t="s">
        <v>947</v>
      </c>
      <c r="K111" s="258">
        <f>'BPN mi. lei'!K111/'BPN mi. lei'!K$43*100</f>
        <v>0.000757799652927759</v>
      </c>
      <c r="L111" s="258">
        <f>'BPN mi. lei'!L111/'BPN mi. lei'!L$43*100</f>
        <v>0.0009128985258514606</v>
      </c>
      <c r="M111" s="57">
        <f>'BPN mi. lei'!M111/'BPN mi. lei'!M$43*100</f>
        <v>0</v>
      </c>
      <c r="N111" s="58">
        <f>'BPN mi. lei'!N111/'BPN mi. lei'!N$43*100</f>
        <v>0</v>
      </c>
    </row>
    <row r="112" spans="1:14" ht="19.5" customHeight="1">
      <c r="A112" s="54"/>
      <c r="B112" s="54"/>
      <c r="C112" s="54"/>
      <c r="D112" s="54"/>
      <c r="E112" s="54"/>
      <c r="F112" s="54"/>
      <c r="G112" s="54"/>
      <c r="H112" s="55"/>
      <c r="I112" s="160"/>
      <c r="J112" s="119" t="s">
        <v>948</v>
      </c>
      <c r="K112" s="334">
        <f>'BPN mi. lei'!K112/'BPN mi. lei'!K$43*100</f>
        <v>-8.093300293268479</v>
      </c>
      <c r="L112" s="334">
        <f>'BPN mi. lei'!L112/'BPN mi. lei'!L$43*100</f>
        <v>-7.831939032984847</v>
      </c>
      <c r="M112" s="25">
        <f>'BPN mi. lei'!M112/'BPN mi. lei'!M$43*100</f>
        <v>-7.860498947577067</v>
      </c>
      <c r="N112" s="41">
        <f>'BPN mi. lei'!N112/'BPN mi. lei'!N$43*100</f>
        <v>-7.660786598485064</v>
      </c>
    </row>
    <row r="113" spans="1:14" ht="10.5" customHeight="1">
      <c r="A113" s="54"/>
      <c r="B113" s="54"/>
      <c r="C113" s="54"/>
      <c r="D113" s="54"/>
      <c r="E113" s="54"/>
      <c r="F113" s="54"/>
      <c r="G113" s="54"/>
      <c r="H113" s="55"/>
      <c r="I113" s="103"/>
      <c r="J113" s="38"/>
      <c r="K113" s="169"/>
      <c r="L113" s="169"/>
      <c r="M113" s="169"/>
      <c r="N113" s="170"/>
    </row>
    <row r="114" spans="9:16" s="400" customFormat="1" ht="18.75">
      <c r="I114" s="399"/>
      <c r="J114" s="451" t="s">
        <v>969</v>
      </c>
      <c r="K114" s="206">
        <f>'BPN mi. lei'!K114/'BPN mi. lei'!K$114*100</f>
        <v>100</v>
      </c>
      <c r="L114" s="206">
        <f>'BPN mi. lei'!L114/'BPN mi. lei'!L$114*100</f>
        <v>100</v>
      </c>
      <c r="M114" s="206">
        <f>'BPN mi. lei'!M114/'BPN mi. lei'!M$114*100</f>
        <v>100</v>
      </c>
      <c r="N114" s="233">
        <f>'BPN mi. lei'!N114/'BPN mi. lei'!N$114*100</f>
        <v>100</v>
      </c>
      <c r="P114" s="401"/>
    </row>
    <row r="115" spans="9:14" ht="15">
      <c r="I115" s="146"/>
      <c r="J115" s="123"/>
      <c r="K115" s="175">
        <f>'BPN mi. lei'!K115/'BPN mi. lei'!K$114*100</f>
        <v>0</v>
      </c>
      <c r="L115" s="175">
        <f>'BPN mi. lei'!L115/'BPN mi. lei'!L$114*100</f>
        <v>0</v>
      </c>
      <c r="M115" s="175">
        <f>'BPN mi. lei'!M115/'BPN mi. lei'!M$114*100</f>
        <v>0</v>
      </c>
      <c r="N115" s="177">
        <f>'BPN mi. lei'!N115/'BPN mi. lei'!N$114*100</f>
        <v>0</v>
      </c>
    </row>
    <row r="116" spans="9:14" ht="17.25">
      <c r="I116" s="100" t="s">
        <v>11</v>
      </c>
      <c r="J116" s="110" t="s">
        <v>970</v>
      </c>
      <c r="K116" s="206">
        <f>'BPN mi. lei'!K116/'BPN mi. lei'!K$114*100</f>
        <v>-3.0313670411985063</v>
      </c>
      <c r="L116" s="206">
        <f>'BPN mi. lei'!L116/'BPN mi. lei'!L$114*100</f>
        <v>-49.048862364789244</v>
      </c>
      <c r="M116" s="206">
        <f>'BPN mi. lei'!M116/'BPN mi. lei'!M$114*100</f>
        <v>-33.97730429765136</v>
      </c>
      <c r="N116" s="233">
        <f>'BPN mi. lei'!N116/'BPN mi. lei'!N$114*100</f>
        <v>-10.561907276161081</v>
      </c>
    </row>
    <row r="117" spans="9:14" ht="15">
      <c r="I117" s="103" t="s">
        <v>51</v>
      </c>
      <c r="J117" s="446" t="s">
        <v>971</v>
      </c>
      <c r="K117" s="175">
        <f>'BPN mi. lei'!K117/'BPN mi. lei'!K$114*100</f>
        <v>7.406367041198503</v>
      </c>
      <c r="L117" s="175">
        <f>'BPN mi. lei'!L117/'BPN mi. lei'!L$114*100</f>
        <v>4.8955613577023485</v>
      </c>
      <c r="M117" s="175">
        <f>'BPN mi. lei'!M117/'BPN mi. lei'!M$114*100</f>
        <v>4.487850746906588</v>
      </c>
      <c r="N117" s="177">
        <f>'BPN mi. lei'!N117/'BPN mi. lei'!N$114*100</f>
        <v>4.264565522003128</v>
      </c>
    </row>
    <row r="118" spans="9:14" ht="15">
      <c r="I118" s="104" t="s">
        <v>76</v>
      </c>
      <c r="J118" s="113" t="s">
        <v>972</v>
      </c>
      <c r="K118" s="26">
        <f>'BPN mi. lei'!K118/'BPN mi. lei'!K$114*100</f>
        <v>7.1722846441947565</v>
      </c>
      <c r="L118" s="26">
        <f>'BPN mi. lei'!L118/'BPN mi. lei'!L$114*100</f>
        <v>4.66243938828795</v>
      </c>
      <c r="M118" s="26">
        <f>'BPN mi. lei'!M118/'BPN mi. lei'!M$114*100</f>
        <v>4.274143568482465</v>
      </c>
      <c r="N118" s="42">
        <f>'BPN mi. lei'!N118/'BPN mi. lei'!N$114*100</f>
        <v>4.061490973336312</v>
      </c>
    </row>
    <row r="119" spans="9:14" ht="15">
      <c r="I119" s="104" t="s">
        <v>100</v>
      </c>
      <c r="J119" s="113" t="s">
        <v>973</v>
      </c>
      <c r="K119" s="26">
        <f>'BPN mi. lei'!K119/'BPN mi. lei'!K$114*100</f>
        <v>0.23408239700374536</v>
      </c>
      <c r="L119" s="26">
        <f>'BPN mi. lei'!L119/'BPN mi. lei'!L$114*100</f>
        <v>0.23312196941439756</v>
      </c>
      <c r="M119" s="26">
        <f>'BPN mi. lei'!M119/'BPN mi. lei'!M$114*100</f>
        <v>0.21370717842412326</v>
      </c>
      <c r="N119" s="42">
        <f>'BPN mi. lei'!N119/'BPN mi. lei'!N$114*100</f>
        <v>0.20307454866681562</v>
      </c>
    </row>
    <row r="120" spans="9:14" ht="15">
      <c r="I120" s="104"/>
      <c r="J120" s="446" t="s">
        <v>978</v>
      </c>
      <c r="K120" s="183">
        <f>'BPN mi. lei'!K120/'BPN mi. lei'!K$114*100</f>
        <v>6.219569288389514</v>
      </c>
      <c r="L120" s="183">
        <f>'BPN mi. lei'!L120/'BPN mi. lei'!L$114*100</f>
        <v>0</v>
      </c>
      <c r="M120" s="183">
        <f>'BPN mi. lei'!M120/'BPN mi. lei'!M$114*100</f>
        <v>0</v>
      </c>
      <c r="N120" s="184">
        <f>'BPN mi. lei'!N120/'BPN mi. lei'!N$114*100</f>
        <v>0</v>
      </c>
    </row>
    <row r="121" spans="9:14" ht="15">
      <c r="I121" s="103" t="s">
        <v>320</v>
      </c>
      <c r="J121" s="446" t="s">
        <v>980</v>
      </c>
      <c r="K121" s="183">
        <f>'BPN mi. lei'!K121/'BPN mi. lei'!K$114*100</f>
        <v>0.9550561797752811</v>
      </c>
      <c r="L121" s="183">
        <f>'BPN mi. lei'!L121/'BPN mi. lei'!L$114*100</f>
        <v>1.2005781424841473</v>
      </c>
      <c r="M121" s="183">
        <f>'BPN mi. lei'!M121/'BPN mi. lei'!M$114*100</f>
        <v>1.158292907058748</v>
      </c>
      <c r="N121" s="184">
        <f>'BPN mi. lei'!N121/'BPN mi. lei'!N$114*100</f>
        <v>1.2265702739475663</v>
      </c>
    </row>
    <row r="122" spans="9:14" ht="15">
      <c r="I122" s="103" t="s">
        <v>384</v>
      </c>
      <c r="J122" s="446" t="s">
        <v>979</v>
      </c>
      <c r="K122" s="183">
        <f>'BPN mi. lei'!K122/'BPN mi. lei'!K$114*100</f>
        <v>-18.450374531835212</v>
      </c>
      <c r="L122" s="183">
        <f>'BPN mi. lei'!L122/'BPN mi. lei'!L$114*100</f>
        <v>-55.17064528161132</v>
      </c>
      <c r="M122" s="183">
        <f>'BPN mi. lei'!M122/'BPN mi. lei'!M$114*100</f>
        <v>-39.65122988481183</v>
      </c>
      <c r="N122" s="184">
        <f>'BPN mi. lei'!N122/'BPN mi. lei'!N$114*100</f>
        <v>-16.087565745385135</v>
      </c>
    </row>
    <row r="123" spans="9:14" ht="15">
      <c r="I123" s="104" t="s">
        <v>386</v>
      </c>
      <c r="J123" s="113" t="s">
        <v>981</v>
      </c>
      <c r="K123" s="207">
        <f>'BPN mi. lei'!K123/'BPN mi. lei'!K$114*100</f>
        <v>-11.783707865168541</v>
      </c>
      <c r="L123" s="207">
        <f>'BPN mi. lei'!L123/'BPN mi. lei'!L$114*100</f>
        <v>-42.32329354718388</v>
      </c>
      <c r="M123" s="207">
        <f>'BPN mi. lei'!M123/'BPN mi. lei'!M$114*100</f>
        <v>-26.572350565255487</v>
      </c>
      <c r="N123" s="387">
        <f>'BPN mi. lei'!N123/'BPN mi. lei'!N$114*100</f>
        <v>-5.152001299677112</v>
      </c>
    </row>
    <row r="124" spans="9:14" ht="15">
      <c r="I124" s="104" t="s">
        <v>395</v>
      </c>
      <c r="J124" s="113" t="s">
        <v>982</v>
      </c>
      <c r="K124" s="207">
        <f>'BPN mi. lei'!K124/'BPN mi. lei'!K$114*100</f>
        <v>-6.666666666666668</v>
      </c>
      <c r="L124" s="207">
        <f>'BPN mi. lei'!L124/'BPN mi. lei'!L$114*100</f>
        <v>-12.847351734427448</v>
      </c>
      <c r="M124" s="207">
        <f>'BPN mi. lei'!M124/'BPN mi. lei'!M$114*100</f>
        <v>-13.078879319556345</v>
      </c>
      <c r="N124" s="387">
        <f>'BPN mi. lei'!N124/'BPN mi. lei'!N$114*100</f>
        <v>-10.935564445708021</v>
      </c>
    </row>
    <row r="125" spans="9:14" ht="15">
      <c r="I125" s="103" t="s">
        <v>404</v>
      </c>
      <c r="J125" s="446" t="s">
        <v>983</v>
      </c>
      <c r="K125" s="174">
        <f>'BPN mi. lei'!K125/'BPN mi. lei'!K$114*100</f>
        <v>0.8380149812734083</v>
      </c>
      <c r="L125" s="169">
        <f>'BPN mi. lei'!L125/'BPN mi. lei'!L$114*100</f>
        <v>0.02564341663558373</v>
      </c>
      <c r="M125" s="169">
        <f>'BPN mi. lei'!M125/'BPN mi. lei'!M$114*100</f>
        <v>0.027781933195136024</v>
      </c>
      <c r="N125" s="170">
        <f>'BPN mi. lei'!N125/'BPN mi. lei'!N$114*100</f>
        <v>0.03452267327335865</v>
      </c>
    </row>
    <row r="126" spans="9:14" ht="15">
      <c r="I126" s="104" t="s">
        <v>416</v>
      </c>
      <c r="J126" s="113" t="s">
        <v>984</v>
      </c>
      <c r="K126" s="26">
        <f>'BPN mi. lei'!K126/'BPN mi. lei'!K$114*100</f>
        <v>0.8380149812734083</v>
      </c>
      <c r="L126" s="402">
        <f>'BPN mi. lei'!L126/'BPN mi. lei'!L$114*100</f>
        <v>0.02564341663558373</v>
      </c>
      <c r="M126" s="402">
        <f>'BPN mi. lei'!M126/'BPN mi. lei'!M$114*100</f>
        <v>0.027781933195136024</v>
      </c>
      <c r="N126" s="403">
        <f>'BPN mi. lei'!N126/'BPN mi. lei'!N$114*100</f>
        <v>0.03452267327335865</v>
      </c>
    </row>
    <row r="127" spans="9:14" ht="17.25">
      <c r="I127" s="100" t="s">
        <v>12</v>
      </c>
      <c r="J127" s="110" t="s">
        <v>974</v>
      </c>
      <c r="K127" s="206">
        <f>'BPN mi. lei'!K127/'BPN mi. lei'!K$114*100</f>
        <v>119.59503745318354</v>
      </c>
      <c r="L127" s="206">
        <f>'BPN mi. lei'!L127/'BPN mi. lei'!L$114*100</f>
        <v>152.34986945169712</v>
      </c>
      <c r="M127" s="206">
        <f>'BPN mi. lei'!M127/'BPN mi. lei'!M$114*100</f>
        <v>132.57111106362063</v>
      </c>
      <c r="N127" s="233">
        <f>'BPN mi. lei'!N127/'BPN mi. lei'!N$114*100</f>
        <v>110.74467436996123</v>
      </c>
    </row>
    <row r="128" spans="9:14" ht="15">
      <c r="I128" s="103" t="s">
        <v>464</v>
      </c>
      <c r="J128" s="446" t="s">
        <v>975</v>
      </c>
      <c r="K128" s="183">
        <f>'BPN mi. lei'!K128/'BPN mi. lei'!K$114*100</f>
        <v>4.681647940074908</v>
      </c>
      <c r="L128" s="183">
        <f>'BPN mi. lei'!L128/'BPN mi. lei'!L$114*100</f>
        <v>-6.247668780305854</v>
      </c>
      <c r="M128" s="183">
        <f>'BPN mi. lei'!M128/'BPN mi. lei'!M$114*100</f>
        <v>28.059752527087383</v>
      </c>
      <c r="N128" s="184">
        <f>'BPN mi. lei'!N128/'BPN mi. lei'!N$114*100</f>
        <v>45.77300326950024</v>
      </c>
    </row>
    <row r="129" spans="9:14" ht="15">
      <c r="I129" s="104" t="s">
        <v>466</v>
      </c>
      <c r="J129" s="446" t="s">
        <v>1062</v>
      </c>
      <c r="K129" s="183">
        <f>'BPN mi. lei'!K129/'BPN mi. lei'!K$114*100</f>
        <v>4.681647940074908</v>
      </c>
      <c r="L129" s="183">
        <f>'BPN mi. lei'!L129/'BPN mi. lei'!L$114*100</f>
        <v>-6.247668780305854</v>
      </c>
      <c r="M129" s="183">
        <f>'BPN mi. lei'!M129/'BPN mi. lei'!M$114*100</f>
        <v>28.059752527087383</v>
      </c>
      <c r="N129" s="184">
        <f>'BPN mi. lei'!N129/'BPN mi. lei'!N$114*100</f>
        <v>45.77300326950024</v>
      </c>
    </row>
    <row r="130" spans="9:14" ht="15">
      <c r="I130" s="103" t="s">
        <v>602</v>
      </c>
      <c r="J130" s="446" t="s">
        <v>1041</v>
      </c>
      <c r="K130" s="183">
        <f>'BPN mi. lei'!K130/'BPN mi. lei'!K$114*100</f>
        <v>-6.219569288389514</v>
      </c>
      <c r="L130" s="183">
        <f>'BPN mi. lei'!L130/'BPN mi. lei'!L$114*100</f>
        <v>0</v>
      </c>
      <c r="M130" s="183">
        <f>'BPN mi. lei'!M130/'BPN mi. lei'!M$114*100</f>
        <v>0</v>
      </c>
      <c r="N130" s="184">
        <f>'BPN mi. lei'!N130/'BPN mi. lei'!N$114*100</f>
        <v>0</v>
      </c>
    </row>
    <row r="131" spans="9:14" ht="15">
      <c r="I131" s="103" t="s">
        <v>693</v>
      </c>
      <c r="J131" s="446" t="s">
        <v>1052</v>
      </c>
      <c r="K131" s="183">
        <f>'BPN mi. lei'!K131/'BPN mi. lei'!K$114*100</f>
        <v>-3.7382958801498134</v>
      </c>
      <c r="L131" s="183">
        <f>'BPN mi. lei'!L131/'BPN mi. lei'!L$114*100</f>
        <v>0</v>
      </c>
      <c r="M131" s="183">
        <f>'BPN mi. lei'!M131/'BPN mi. lei'!M$114*100</f>
        <v>0</v>
      </c>
      <c r="N131" s="184">
        <f>'BPN mi. lei'!N131/'BPN mi. lei'!N$114*100</f>
        <v>0</v>
      </c>
    </row>
    <row r="132" spans="9:14" ht="15">
      <c r="I132" s="103" t="s">
        <v>742</v>
      </c>
      <c r="J132" s="446" t="s">
        <v>1043</v>
      </c>
      <c r="K132" s="183">
        <f>'BPN mi. lei'!K132/'BPN mi. lei'!K$114*100</f>
        <v>-0.9550561797752811</v>
      </c>
      <c r="L132" s="183">
        <f>'BPN mi. lei'!L132/'BPN mi. lei'!L$114*100</f>
        <v>-1.2005781424841473</v>
      </c>
      <c r="M132" s="183">
        <f>'BPN mi. lei'!M132/'BPN mi. lei'!M$114*100</f>
        <v>-1.158292907058748</v>
      </c>
      <c r="N132" s="184">
        <f>'BPN mi. lei'!N132/'BPN mi. lei'!N$114*100</f>
        <v>-1.2265702739475663</v>
      </c>
    </row>
    <row r="133" spans="9:14" ht="15">
      <c r="I133" s="103" t="s">
        <v>841</v>
      </c>
      <c r="J133" s="446" t="s">
        <v>976</v>
      </c>
      <c r="K133" s="183">
        <f>'BPN mi. lei'!K133/'BPN mi. lei'!K$114*100</f>
        <v>125.82631086142324</v>
      </c>
      <c r="L133" s="183">
        <f>'BPN mi. lei'!L133/'BPN mi. lei'!L$114*100</f>
        <v>159.7981163744871</v>
      </c>
      <c r="M133" s="183">
        <f>'BPN mi. lei'!M133/'BPN mi. lei'!M$114*100</f>
        <v>105.66965144359199</v>
      </c>
      <c r="N133" s="184">
        <f>'BPN mi. lei'!N133/'BPN mi. lei'!N$114*100</f>
        <v>66.19824137440857</v>
      </c>
    </row>
    <row r="134" spans="9:14" ht="15">
      <c r="I134" s="103"/>
      <c r="J134" s="113" t="s">
        <v>985</v>
      </c>
      <c r="K134" s="183">
        <f>'BPN mi. lei'!K134/'BPN mi. lei'!K$114*100</f>
        <v>156.1727528089888</v>
      </c>
      <c r="L134" s="183">
        <f>'BPN mi. lei'!L134/'BPN mi. lei'!L$114*100</f>
        <v>205.8024058187243</v>
      </c>
      <c r="M134" s="183">
        <f>'BPN mi. lei'!M134/'BPN mi. lei'!M$114*100</f>
        <v>161.23565490564826</v>
      </c>
      <c r="N134" s="184">
        <f>'BPN mi. lei'!N134/'BPN mi. lei'!N$114*100</f>
        <v>137.71500517840101</v>
      </c>
    </row>
    <row r="135" spans="9:14" ht="15">
      <c r="I135" s="103"/>
      <c r="J135" s="113" t="s">
        <v>977</v>
      </c>
      <c r="K135" s="183">
        <f>'BPN mi. lei'!K135/'BPN mi. lei'!K$114*100</f>
        <v>-30.346441947565552</v>
      </c>
      <c r="L135" s="183">
        <f>'BPN mi. lei'!L135/'BPN mi. lei'!L$114*100</f>
        <v>-46.00428944423721</v>
      </c>
      <c r="M135" s="183">
        <f>'BPN mi. lei'!M135/'BPN mi. lei'!M$114*100</f>
        <v>-55.56600346205629</v>
      </c>
      <c r="N135" s="184">
        <f>'BPN mi. lei'!N135/'BPN mi. lei'!N$114*100</f>
        <v>-71.51676380399246</v>
      </c>
    </row>
    <row r="136" spans="9:14" ht="18" thickBot="1">
      <c r="I136" s="384" t="s">
        <v>22</v>
      </c>
      <c r="J136" s="295" t="s">
        <v>1044</v>
      </c>
      <c r="K136" s="388">
        <f>'BPN mi. lei'!K136/'BPN mi. lei'!K$114*100</f>
        <v>-16.563670411985033</v>
      </c>
      <c r="L136" s="388">
        <f>'BPN mi. lei'!L136/'BPN mi. lei'!L$114*100</f>
        <v>-3.3010070869078563</v>
      </c>
      <c r="M136" s="388">
        <f>'BPN mi. lei'!M136/'BPN mi. lei'!M$114*100</f>
        <v>1.4061932340307348</v>
      </c>
      <c r="N136" s="389">
        <f>'BPN mi. lei'!N136/'BPN mi. lei'!N$114*100</f>
        <v>-0.18276709380013406</v>
      </c>
    </row>
    <row r="137" spans="9:14" ht="15" hidden="1">
      <c r="I137" s="377" t="s">
        <v>874</v>
      </c>
      <c r="J137" s="291" t="s">
        <v>905</v>
      </c>
      <c r="K137" s="292">
        <v>3182.7</v>
      </c>
      <c r="L137" s="378">
        <v>4005.8</v>
      </c>
      <c r="M137" s="378">
        <v>4147.3</v>
      </c>
      <c r="N137" s="379">
        <v>4081.5</v>
      </c>
    </row>
    <row r="138" spans="9:14" ht="15.75" hidden="1" thickBot="1">
      <c r="I138" s="32" t="s">
        <v>875</v>
      </c>
      <c r="J138" s="126" t="s">
        <v>906</v>
      </c>
      <c r="K138" s="81">
        <v>-3890.3</v>
      </c>
      <c r="L138" s="201">
        <v>-4147.4</v>
      </c>
      <c r="M138" s="201">
        <v>-4081.5</v>
      </c>
      <c r="N138" s="202">
        <v>-4090.5</v>
      </c>
    </row>
    <row r="140" spans="11:14" ht="15">
      <c r="K140" s="19"/>
      <c r="L140" s="19"/>
      <c r="M140" s="19"/>
      <c r="N140" s="19"/>
    </row>
  </sheetData>
  <sheetProtection/>
  <autoFilter ref="A5:J42"/>
  <mergeCells count="3">
    <mergeCell ref="M1:N1"/>
    <mergeCell ref="A2:N2"/>
    <mergeCell ref="L4:N4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1" manualBreakCount="1">
    <brk id="11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1"/>
  <sheetViews>
    <sheetView showZeros="0" zoomScalePageLayoutView="0" workbookViewId="0" topLeftCell="I1">
      <selection activeCell="A2" sqref="A2:N2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5.140625" style="10" customWidth="1"/>
    <col min="11" max="11" width="13.57421875" style="0" customWidth="1"/>
    <col min="12" max="12" width="13.28125" style="0" customWidth="1"/>
    <col min="13" max="13" width="13.7109375" style="0" customWidth="1"/>
    <col min="14" max="14" width="13.57421875" style="0" customWidth="1"/>
  </cols>
  <sheetData>
    <row r="1" spans="13:14" ht="15.75">
      <c r="M1" s="484" t="s">
        <v>1066</v>
      </c>
      <c r="N1" s="484"/>
    </row>
    <row r="2" spans="1:14" ht="27.75" customHeight="1">
      <c r="A2" s="483" t="s">
        <v>1028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910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K8+K29+K32+0.1</f>
        <v>31378.89999999999</v>
      </c>
      <c r="L7" s="47">
        <f>L8+L29+L32</f>
        <v>31899.899999999998</v>
      </c>
      <c r="M7" s="47">
        <f>M8+M29+M32</f>
        <v>34522.799999999996</v>
      </c>
      <c r="N7" s="48">
        <f>N8+N29+N32</f>
        <v>37266.7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45">
        <f>K9+K12+K15+K28</f>
        <v>26310.799999999992</v>
      </c>
      <c r="L8" s="45">
        <f>L9+L12+L15+L28</f>
        <v>27987.6</v>
      </c>
      <c r="M8" s="45">
        <f>M9+M12+M15+M28</f>
        <v>31097.3</v>
      </c>
      <c r="N8" s="46">
        <f>N9+N12+N15+N28</f>
        <v>34392.1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43">
        <f>K10+K11</f>
        <v>4430</v>
      </c>
      <c r="L9" s="43">
        <f>L10+L11</f>
        <v>4984.4</v>
      </c>
      <c r="M9" s="43">
        <f>M10+M11</f>
        <v>5448</v>
      </c>
      <c r="N9" s="44">
        <f>N10+N11</f>
        <v>5992.4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3">
        <v>1337.2</v>
      </c>
      <c r="L10" s="23">
        <v>1431</v>
      </c>
      <c r="M10" s="23">
        <v>1555.3</v>
      </c>
      <c r="N10" s="37">
        <v>1751.7</v>
      </c>
    </row>
    <row r="11" spans="1:14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3">
        <v>3092.8</v>
      </c>
      <c r="L11" s="23">
        <v>3553.4</v>
      </c>
      <c r="M11" s="23">
        <v>3892.7</v>
      </c>
      <c r="N11" s="37">
        <v>4240.7</v>
      </c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43">
        <f>K13+K14</f>
        <v>53.2</v>
      </c>
      <c r="L12" s="43">
        <f>L13+L14</f>
        <v>89</v>
      </c>
      <c r="M12" s="43">
        <f>M13+M14</f>
        <v>140</v>
      </c>
      <c r="N12" s="44">
        <f>N13+N14</f>
        <v>215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7</v>
      </c>
      <c r="E13" s="5" t="s">
        <v>1</v>
      </c>
      <c r="F13" s="5" t="s">
        <v>2</v>
      </c>
      <c r="G13" s="5" t="s">
        <v>2</v>
      </c>
      <c r="H13" s="30"/>
      <c r="I13" s="103" t="s">
        <v>14</v>
      </c>
      <c r="J13" s="113" t="s">
        <v>921</v>
      </c>
      <c r="K13" s="24">
        <v>3.2</v>
      </c>
      <c r="L13" s="24">
        <v>2</v>
      </c>
      <c r="M13" s="24">
        <v>2</v>
      </c>
      <c r="N13" s="39">
        <v>2</v>
      </c>
    </row>
    <row r="14" spans="1:14" ht="15" customHeight="1">
      <c r="A14" s="5"/>
      <c r="B14" s="5"/>
      <c r="C14" s="5"/>
      <c r="D14" s="5"/>
      <c r="E14" s="5"/>
      <c r="F14" s="5"/>
      <c r="G14" s="5"/>
      <c r="H14" s="30"/>
      <c r="I14" s="103"/>
      <c r="J14" s="113" t="s">
        <v>922</v>
      </c>
      <c r="K14" s="24">
        <v>50</v>
      </c>
      <c r="L14" s="24">
        <v>87</v>
      </c>
      <c r="M14" s="24">
        <v>138</v>
      </c>
      <c r="N14" s="39">
        <v>213</v>
      </c>
    </row>
    <row r="15" spans="1:14" ht="15" customHeight="1">
      <c r="A15" s="5" t="s">
        <v>1</v>
      </c>
      <c r="B15" s="5" t="s">
        <v>1</v>
      </c>
      <c r="C15" s="5" t="s">
        <v>11</v>
      </c>
      <c r="D15" s="5" t="s">
        <v>2</v>
      </c>
      <c r="E15" s="5" t="s">
        <v>2</v>
      </c>
      <c r="F15" s="5" t="s">
        <v>2</v>
      </c>
      <c r="G15" s="5" t="s">
        <v>2</v>
      </c>
      <c r="H15" s="30"/>
      <c r="I15" s="104" t="s">
        <v>15</v>
      </c>
      <c r="J15" s="116" t="s">
        <v>923</v>
      </c>
      <c r="K15" s="25">
        <f>K16+K20+K24+K25+K26</f>
        <v>20539.999999999993</v>
      </c>
      <c r="L15" s="21">
        <f>L16+L20+L24+L25+L26</f>
        <v>21512.2</v>
      </c>
      <c r="M15" s="21">
        <f>M16+M20+M24+M25+M26</f>
        <v>23905.3</v>
      </c>
      <c r="N15" s="40">
        <f>N16+N20+N24+N25+N26</f>
        <v>26549.000000000004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1</v>
      </c>
      <c r="E16" s="5" t="s">
        <v>2</v>
      </c>
      <c r="F16" s="5" t="s">
        <v>2</v>
      </c>
      <c r="G16" s="5" t="s">
        <v>2</v>
      </c>
      <c r="H16" s="30"/>
      <c r="I16" s="103" t="s">
        <v>16</v>
      </c>
      <c r="J16" s="213" t="s">
        <v>924</v>
      </c>
      <c r="K16" s="183">
        <f>K17+K18+K19</f>
        <v>15270.699999999999</v>
      </c>
      <c r="L16" s="183">
        <f>L17+L18+L19</f>
        <v>15718.7</v>
      </c>
      <c r="M16" s="183">
        <f>M17+M18+M19</f>
        <v>17383.3</v>
      </c>
      <c r="N16" s="184">
        <f>N17+N18+N19</f>
        <v>19344.2</v>
      </c>
    </row>
    <row r="17" spans="1:14" ht="29.2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1</v>
      </c>
      <c r="F17" s="5" t="s">
        <v>2</v>
      </c>
      <c r="G17" s="5" t="s">
        <v>2</v>
      </c>
      <c r="H17" s="30"/>
      <c r="I17" s="103" t="s">
        <v>17</v>
      </c>
      <c r="J17" s="113" t="s">
        <v>1013</v>
      </c>
      <c r="K17" s="24">
        <v>5489.7</v>
      </c>
      <c r="L17" s="24">
        <v>5865.7</v>
      </c>
      <c r="M17" s="24">
        <v>6377.3</v>
      </c>
      <c r="N17" s="39">
        <v>6947.1</v>
      </c>
    </row>
    <row r="18" spans="1:14" ht="1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6</v>
      </c>
      <c r="F18" s="5" t="s">
        <v>2</v>
      </c>
      <c r="G18" s="5" t="s">
        <v>2</v>
      </c>
      <c r="H18" s="30"/>
      <c r="I18" s="103" t="s">
        <v>18</v>
      </c>
      <c r="J18" s="113" t="s">
        <v>925</v>
      </c>
      <c r="K18" s="24">
        <v>11934.6</v>
      </c>
      <c r="L18" s="24">
        <v>12138</v>
      </c>
      <c r="M18" s="24">
        <v>13491</v>
      </c>
      <c r="N18" s="39">
        <v>15104.1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1</v>
      </c>
      <c r="E19" s="5" t="s">
        <v>7</v>
      </c>
      <c r="F19" s="5" t="s">
        <v>2</v>
      </c>
      <c r="G19" s="5" t="s">
        <v>2</v>
      </c>
      <c r="H19" s="30"/>
      <c r="I19" s="103" t="s">
        <v>19</v>
      </c>
      <c r="J19" s="113" t="s">
        <v>926</v>
      </c>
      <c r="K19" s="24">
        <v>-2153.6</v>
      </c>
      <c r="L19" s="24">
        <v>-2285</v>
      </c>
      <c r="M19" s="24">
        <v>-2485</v>
      </c>
      <c r="N19" s="39">
        <v>-2707</v>
      </c>
    </row>
    <row r="20" spans="1:18" ht="15" customHeight="1">
      <c r="A20" s="5" t="s">
        <v>1</v>
      </c>
      <c r="B20" s="5" t="s">
        <v>1</v>
      </c>
      <c r="C20" s="5" t="s">
        <v>11</v>
      </c>
      <c r="D20" s="5" t="s">
        <v>6</v>
      </c>
      <c r="E20" s="5" t="s">
        <v>2</v>
      </c>
      <c r="F20" s="5" t="s">
        <v>2</v>
      </c>
      <c r="G20" s="5" t="s">
        <v>2</v>
      </c>
      <c r="H20" s="30"/>
      <c r="I20" s="103" t="s">
        <v>20</v>
      </c>
      <c r="J20" s="116" t="s">
        <v>927</v>
      </c>
      <c r="K20" s="21">
        <f>K21+K22+K23</f>
        <v>4302.5</v>
      </c>
      <c r="L20" s="21">
        <f>L21+L22+L23</f>
        <v>4787.2</v>
      </c>
      <c r="M20" s="21">
        <f>M21+M22+M23</f>
        <v>5428.200000000001</v>
      </c>
      <c r="N20" s="40">
        <f>N21+N22+N23</f>
        <v>6021.2</v>
      </c>
      <c r="O20" s="56"/>
      <c r="P20" s="56"/>
      <c r="Q20" s="56"/>
      <c r="R20" s="56"/>
    </row>
    <row r="21" spans="1:14" ht="15">
      <c r="A21" s="5"/>
      <c r="B21" s="5"/>
      <c r="C21" s="5"/>
      <c r="D21" s="5"/>
      <c r="E21" s="5"/>
      <c r="F21" s="5"/>
      <c r="G21" s="6"/>
      <c r="H21" s="32"/>
      <c r="I21" s="103"/>
      <c r="J21" s="113" t="s">
        <v>1010</v>
      </c>
      <c r="K21" s="24">
        <v>627.7</v>
      </c>
      <c r="L21" s="24">
        <v>569.5</v>
      </c>
      <c r="M21" s="24">
        <v>621.3</v>
      </c>
      <c r="N21" s="39">
        <v>661.2</v>
      </c>
    </row>
    <row r="22" spans="1:14" ht="15">
      <c r="A22" s="5"/>
      <c r="B22" s="5"/>
      <c r="C22" s="5"/>
      <c r="D22" s="5"/>
      <c r="E22" s="5"/>
      <c r="F22" s="5"/>
      <c r="G22" s="6"/>
      <c r="H22" s="32"/>
      <c r="I22" s="103"/>
      <c r="J22" s="113" t="s">
        <v>1011</v>
      </c>
      <c r="K22" s="24">
        <v>3899.2</v>
      </c>
      <c r="L22" s="24">
        <v>4358.7</v>
      </c>
      <c r="M22" s="24">
        <v>4947.8</v>
      </c>
      <c r="N22" s="39">
        <v>5500.9</v>
      </c>
    </row>
    <row r="23" spans="1:14" ht="15" customHeight="1">
      <c r="A23" s="5" t="s">
        <v>1</v>
      </c>
      <c r="B23" s="5" t="s">
        <v>1</v>
      </c>
      <c r="C23" s="5" t="s">
        <v>11</v>
      </c>
      <c r="D23" s="5">
        <v>2</v>
      </c>
      <c r="E23" s="5">
        <v>9</v>
      </c>
      <c r="F23" s="5" t="s">
        <v>2</v>
      </c>
      <c r="G23" s="5" t="s">
        <v>2</v>
      </c>
      <c r="H23" s="30"/>
      <c r="I23" s="103">
        <v>11429</v>
      </c>
      <c r="J23" s="113" t="s">
        <v>928</v>
      </c>
      <c r="K23" s="24">
        <v>-224.4</v>
      </c>
      <c r="L23" s="24">
        <v>-141</v>
      </c>
      <c r="M23" s="24">
        <v>-140.9</v>
      </c>
      <c r="N23" s="39">
        <v>-140.9</v>
      </c>
    </row>
    <row r="24" spans="1:14" s="12" customFormat="1" ht="13.5" customHeight="1">
      <c r="A24" s="11" t="s">
        <v>1</v>
      </c>
      <c r="B24" s="11" t="s">
        <v>1</v>
      </c>
      <c r="C24" s="11" t="s">
        <v>11</v>
      </c>
      <c r="D24" s="11" t="s">
        <v>11</v>
      </c>
      <c r="E24" s="11" t="s">
        <v>2</v>
      </c>
      <c r="F24" s="11" t="s">
        <v>2</v>
      </c>
      <c r="G24" s="11" t="s">
        <v>2</v>
      </c>
      <c r="H24" s="33"/>
      <c r="I24" s="105" t="s">
        <v>23</v>
      </c>
      <c r="J24" s="214" t="s">
        <v>929</v>
      </c>
      <c r="K24" s="57">
        <v>11.6</v>
      </c>
      <c r="L24" s="57">
        <v>11.8</v>
      </c>
      <c r="M24" s="57">
        <v>12.2</v>
      </c>
      <c r="N24" s="58">
        <v>12.5</v>
      </c>
    </row>
    <row r="25" spans="1:14" ht="29.25" customHeight="1">
      <c r="A25" s="5" t="s">
        <v>1</v>
      </c>
      <c r="B25" s="5" t="s">
        <v>1</v>
      </c>
      <c r="C25" s="5" t="s">
        <v>11</v>
      </c>
      <c r="D25" s="5" t="s">
        <v>12</v>
      </c>
      <c r="E25" s="5" t="s">
        <v>2</v>
      </c>
      <c r="F25" s="5" t="s">
        <v>2</v>
      </c>
      <c r="G25" s="5" t="s">
        <v>2</v>
      </c>
      <c r="H25" s="30"/>
      <c r="I25" s="103" t="s">
        <v>24</v>
      </c>
      <c r="J25" s="213" t="s">
        <v>930</v>
      </c>
      <c r="K25" s="24">
        <v>448.1</v>
      </c>
      <c r="L25" s="24">
        <v>451.3</v>
      </c>
      <c r="M25" s="24">
        <v>454.5</v>
      </c>
      <c r="N25" s="39">
        <v>458.7</v>
      </c>
    </row>
    <row r="26" spans="1:14" ht="15" customHeight="1">
      <c r="A26" s="5" t="s">
        <v>1</v>
      </c>
      <c r="B26" s="5" t="s">
        <v>1</v>
      </c>
      <c r="C26" s="5" t="s">
        <v>11</v>
      </c>
      <c r="D26" s="5" t="s">
        <v>21</v>
      </c>
      <c r="E26" s="5" t="s">
        <v>2</v>
      </c>
      <c r="F26" s="5" t="s">
        <v>2</v>
      </c>
      <c r="G26" s="5" t="s">
        <v>2</v>
      </c>
      <c r="H26" s="30"/>
      <c r="I26" s="103" t="s">
        <v>25</v>
      </c>
      <c r="J26" s="213" t="s">
        <v>931</v>
      </c>
      <c r="K26" s="24">
        <v>507.1</v>
      </c>
      <c r="L26" s="24">
        <f>483.2+60</f>
        <v>543.2</v>
      </c>
      <c r="M26" s="24">
        <f>492.7+134.4</f>
        <v>627.1</v>
      </c>
      <c r="N26" s="39">
        <f>500.7+211.7</f>
        <v>712.4</v>
      </c>
    </row>
    <row r="27" spans="1:14" ht="15" customHeight="1">
      <c r="A27" s="5" t="s">
        <v>1</v>
      </c>
      <c r="B27" s="5" t="s">
        <v>1</v>
      </c>
      <c r="C27" s="5" t="s">
        <v>11</v>
      </c>
      <c r="D27" s="5" t="s">
        <v>21</v>
      </c>
      <c r="E27" s="5">
        <v>3</v>
      </c>
      <c r="F27" s="5" t="s">
        <v>2</v>
      </c>
      <c r="G27" s="5" t="s">
        <v>2</v>
      </c>
      <c r="H27" s="30"/>
      <c r="I27" s="103">
        <v>11463</v>
      </c>
      <c r="J27" s="113" t="s">
        <v>932</v>
      </c>
      <c r="K27" s="26">
        <v>492.1</v>
      </c>
      <c r="L27" s="26">
        <v>468.2</v>
      </c>
      <c r="M27" s="26">
        <v>477.7</v>
      </c>
      <c r="N27" s="42">
        <v>485.7</v>
      </c>
    </row>
    <row r="28" spans="1:14" ht="18" customHeight="1">
      <c r="A28" s="5" t="s">
        <v>1</v>
      </c>
      <c r="B28" s="5" t="s">
        <v>1</v>
      </c>
      <c r="C28" s="5" t="s">
        <v>12</v>
      </c>
      <c r="D28" s="5" t="s">
        <v>2</v>
      </c>
      <c r="E28" s="5" t="s">
        <v>2</v>
      </c>
      <c r="F28" s="5" t="s">
        <v>2</v>
      </c>
      <c r="G28" s="5" t="s">
        <v>2</v>
      </c>
      <c r="H28" s="30"/>
      <c r="I28" s="104" t="s">
        <v>26</v>
      </c>
      <c r="J28" s="116" t="s">
        <v>933</v>
      </c>
      <c r="K28" s="21">
        <v>1287.6</v>
      </c>
      <c r="L28" s="21">
        <v>1402</v>
      </c>
      <c r="M28" s="21">
        <v>1604</v>
      </c>
      <c r="N28" s="40">
        <v>1635.7</v>
      </c>
    </row>
    <row r="29" spans="1:18" ht="15" customHeight="1">
      <c r="A29" s="5" t="s">
        <v>1</v>
      </c>
      <c r="B29" s="5" t="s">
        <v>7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107" t="s">
        <v>34</v>
      </c>
      <c r="J29" s="118" t="s">
        <v>936</v>
      </c>
      <c r="K29" s="22">
        <f>K30+K31</f>
        <v>3655.5</v>
      </c>
      <c r="L29" s="22">
        <f>L30+L31</f>
        <v>2457.5</v>
      </c>
      <c r="M29" s="22">
        <f>M30+M31</f>
        <v>1908.3999999999999</v>
      </c>
      <c r="N29" s="36">
        <f>N30+N31</f>
        <v>1268.6</v>
      </c>
      <c r="O29" s="19"/>
      <c r="P29" s="19"/>
      <c r="Q29" s="19"/>
      <c r="R29" s="19"/>
    </row>
    <row r="30" spans="1:14" ht="15" customHeight="1">
      <c r="A30" s="5" t="s">
        <v>1</v>
      </c>
      <c r="B30" s="5" t="s">
        <v>7</v>
      </c>
      <c r="C30" s="5" t="s">
        <v>1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36</v>
      </c>
      <c r="J30" s="116" t="s">
        <v>937</v>
      </c>
      <c r="K30" s="21">
        <v>246</v>
      </c>
      <c r="L30" s="21">
        <v>153.7</v>
      </c>
      <c r="M30" s="21">
        <v>5.3</v>
      </c>
      <c r="N30" s="40">
        <v>5.1</v>
      </c>
    </row>
    <row r="31" spans="1:14" ht="15" customHeight="1">
      <c r="A31" s="5" t="s">
        <v>1</v>
      </c>
      <c r="B31" s="5" t="s">
        <v>7</v>
      </c>
      <c r="C31" s="5" t="s">
        <v>6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4" t="s">
        <v>37</v>
      </c>
      <c r="J31" s="116" t="s">
        <v>938</v>
      </c>
      <c r="K31" s="21">
        <v>3409.5</v>
      </c>
      <c r="L31" s="21">
        <v>2303.8</v>
      </c>
      <c r="M31" s="21">
        <v>1903.1</v>
      </c>
      <c r="N31" s="40">
        <v>1263.5</v>
      </c>
    </row>
    <row r="32" spans="1:18" s="12" customFormat="1" ht="15" customHeight="1">
      <c r="A32" s="11" t="s">
        <v>1</v>
      </c>
      <c r="B32" s="11" t="s">
        <v>11</v>
      </c>
      <c r="C32" s="11" t="s">
        <v>2</v>
      </c>
      <c r="D32" s="11" t="s">
        <v>2</v>
      </c>
      <c r="E32" s="11" t="s">
        <v>2</v>
      </c>
      <c r="F32" s="11" t="s">
        <v>2</v>
      </c>
      <c r="G32" s="11" t="s">
        <v>2</v>
      </c>
      <c r="H32" s="33"/>
      <c r="I32" s="100" t="s">
        <v>38</v>
      </c>
      <c r="J32" s="110" t="s">
        <v>939</v>
      </c>
      <c r="K32" s="45">
        <f>K33+K34+K35+K36+K37</f>
        <v>1412.5</v>
      </c>
      <c r="L32" s="45">
        <f>L33+L34+L35+L36+L37</f>
        <v>1454.7999999999997</v>
      </c>
      <c r="M32" s="45">
        <f>M33+M34+M35+M36+M37</f>
        <v>1517.1</v>
      </c>
      <c r="N32" s="46">
        <f>N33+N34+N35+N36+N37</f>
        <v>1606</v>
      </c>
      <c r="O32" s="20"/>
      <c r="P32" s="20"/>
      <c r="Q32" s="20"/>
      <c r="R32" s="20"/>
    </row>
    <row r="33" spans="1:14" ht="15" customHeight="1">
      <c r="A33" s="5" t="s">
        <v>1</v>
      </c>
      <c r="B33" s="5" t="s">
        <v>11</v>
      </c>
      <c r="C33" s="5" t="s">
        <v>1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39</v>
      </c>
      <c r="J33" s="114" t="s">
        <v>940</v>
      </c>
      <c r="K33" s="21">
        <v>175.1</v>
      </c>
      <c r="L33" s="21">
        <v>165.5</v>
      </c>
      <c r="M33" s="21">
        <v>178.7</v>
      </c>
      <c r="N33" s="40">
        <v>194.4</v>
      </c>
    </row>
    <row r="34" spans="1:14" ht="15" customHeight="1">
      <c r="A34" s="5" t="s">
        <v>1</v>
      </c>
      <c r="B34" s="5" t="s">
        <v>11</v>
      </c>
      <c r="C34" s="5" t="s">
        <v>6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104" t="s">
        <v>40</v>
      </c>
      <c r="J34" s="164" t="s">
        <v>941</v>
      </c>
      <c r="K34" s="21">
        <v>1017.6</v>
      </c>
      <c r="L34" s="21">
        <v>1023.8</v>
      </c>
      <c r="M34" s="21">
        <v>1028.7</v>
      </c>
      <c r="N34" s="40">
        <v>1032</v>
      </c>
    </row>
    <row r="35" spans="1:14" ht="15" customHeight="1">
      <c r="A35" s="5" t="s">
        <v>1</v>
      </c>
      <c r="B35" s="5" t="s">
        <v>11</v>
      </c>
      <c r="C35" s="5" t="s">
        <v>7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104" t="s">
        <v>41</v>
      </c>
      <c r="J35" s="164" t="s">
        <v>942</v>
      </c>
      <c r="K35" s="21">
        <v>161</v>
      </c>
      <c r="L35" s="21">
        <v>175.6</v>
      </c>
      <c r="M35" s="21">
        <v>250</v>
      </c>
      <c r="N35" s="40">
        <v>275</v>
      </c>
    </row>
    <row r="36" spans="1:14" s="8" customFormat="1" ht="15" customHeight="1">
      <c r="A36" s="7" t="s">
        <v>1</v>
      </c>
      <c r="B36" s="7" t="s">
        <v>11</v>
      </c>
      <c r="C36" s="7" t="s">
        <v>11</v>
      </c>
      <c r="D36" s="7" t="s">
        <v>2</v>
      </c>
      <c r="E36" s="7" t="s">
        <v>2</v>
      </c>
      <c r="F36" s="7" t="s">
        <v>2</v>
      </c>
      <c r="G36" s="7" t="s">
        <v>2</v>
      </c>
      <c r="H36" s="31"/>
      <c r="I36" s="102" t="s">
        <v>42</v>
      </c>
      <c r="J36" s="165" t="s">
        <v>943</v>
      </c>
      <c r="K36" s="43">
        <v>26.7</v>
      </c>
      <c r="L36" s="43">
        <v>25.6</v>
      </c>
      <c r="M36" s="43">
        <v>25.6</v>
      </c>
      <c r="N36" s="44">
        <v>25.6</v>
      </c>
    </row>
    <row r="37" spans="1:14" ht="15" customHeight="1" thickBot="1">
      <c r="A37" s="5" t="s">
        <v>1</v>
      </c>
      <c r="B37" s="5" t="s">
        <v>11</v>
      </c>
      <c r="C37" s="5" t="s">
        <v>12</v>
      </c>
      <c r="D37" s="5" t="s">
        <v>2</v>
      </c>
      <c r="E37" s="5" t="s">
        <v>2</v>
      </c>
      <c r="F37" s="5" t="s">
        <v>2</v>
      </c>
      <c r="G37" s="5" t="s">
        <v>2</v>
      </c>
      <c r="H37" s="30"/>
      <c r="I37" s="127" t="s">
        <v>43</v>
      </c>
      <c r="J37" s="166" t="s">
        <v>944</v>
      </c>
      <c r="K37" s="21">
        <v>32.1</v>
      </c>
      <c r="L37" s="21">
        <v>64.3</v>
      </c>
      <c r="M37" s="21">
        <v>34.1</v>
      </c>
      <c r="N37" s="40">
        <v>79</v>
      </c>
    </row>
    <row r="38" spans="1:14" s="66" customFormat="1" ht="19.5" thickTop="1">
      <c r="A38" s="62"/>
      <c r="B38" s="62"/>
      <c r="C38" s="62"/>
      <c r="D38" s="62"/>
      <c r="E38" s="62"/>
      <c r="F38" s="62"/>
      <c r="G38" s="62"/>
      <c r="H38" s="63"/>
      <c r="I38" s="128">
        <v>2</v>
      </c>
      <c r="J38" s="119" t="s">
        <v>945</v>
      </c>
      <c r="K38" s="64">
        <v>35561.7</v>
      </c>
      <c r="L38" s="64">
        <v>36088.3</v>
      </c>
      <c r="M38" s="64">
        <v>39093.9</v>
      </c>
      <c r="N38" s="65">
        <v>42191</v>
      </c>
    </row>
    <row r="39" spans="1:14" s="66" customFormat="1" ht="15.75">
      <c r="A39" s="62"/>
      <c r="B39" s="62"/>
      <c r="C39" s="62"/>
      <c r="D39" s="62"/>
      <c r="E39" s="62"/>
      <c r="F39" s="62"/>
      <c r="G39" s="62"/>
      <c r="H39" s="63"/>
      <c r="I39" s="128"/>
      <c r="J39" s="120" t="s">
        <v>946</v>
      </c>
      <c r="K39" s="274">
        <f>K46+K53+K56+K59+K62+K65+K68+K71+K74+K77+K80+K83+K86+K89+K92+K96+K99+K103+K107+K110+K114+K121</f>
        <v>34035.2</v>
      </c>
      <c r="L39" s="274">
        <f>L46+L53+L56+L59+L62+L65+L68+L71+L74+L77+L80+L83+L86+L89+L92+L96+L99+L103+L107+L110+L114+L121</f>
        <v>34241.59999999999</v>
      </c>
      <c r="M39" s="274">
        <f>M46+M53+M56+M59+M62+M65+M68+M71+M74+M77+M80+M83+M86+M89+M92+M96+M99+M103+M107+M110+M114+M121</f>
        <v>36238.700000000004</v>
      </c>
      <c r="N39" s="275">
        <f>N46+N53+N56+N59+N62+N65+N68+N71+N74+N77+N80+N83+N86+N89+N92+N96+N99+N103+N107+N110+N114+N121</f>
        <v>38600.8</v>
      </c>
    </row>
    <row r="40" spans="1:14" s="66" customFormat="1" ht="15.75">
      <c r="A40" s="62"/>
      <c r="B40" s="62"/>
      <c r="C40" s="62"/>
      <c r="D40" s="62"/>
      <c r="E40" s="62"/>
      <c r="F40" s="62"/>
      <c r="G40" s="62"/>
      <c r="H40" s="63"/>
      <c r="I40" s="128"/>
      <c r="J40" s="141" t="s">
        <v>988</v>
      </c>
      <c r="K40" s="274"/>
      <c r="L40" s="274"/>
      <c r="M40" s="274"/>
      <c r="N40" s="275"/>
    </row>
    <row r="41" spans="1:14" s="66" customFormat="1" ht="15.75">
      <c r="A41" s="62"/>
      <c r="B41" s="62"/>
      <c r="C41" s="62"/>
      <c r="D41" s="62"/>
      <c r="E41" s="62"/>
      <c r="F41" s="62"/>
      <c r="G41" s="62"/>
      <c r="H41" s="63"/>
      <c r="I41" s="128"/>
      <c r="J41" s="142" t="s">
        <v>990</v>
      </c>
      <c r="K41" s="274">
        <f>K47+K93+K104+K111+K115</f>
        <v>7973.4</v>
      </c>
      <c r="L41" s="274">
        <f>L47+L93+L104+L111+L115</f>
        <v>8136.5</v>
      </c>
      <c r="M41" s="274">
        <f>M47+M93+M104+M111+M115</f>
        <v>8339.3</v>
      </c>
      <c r="N41" s="275">
        <f>N47+N93+N104+N111+N115</f>
        <v>8488.099999999999</v>
      </c>
    </row>
    <row r="42" spans="1:14" s="66" customFormat="1" ht="15.75">
      <c r="A42" s="62"/>
      <c r="B42" s="62"/>
      <c r="C42" s="62"/>
      <c r="D42" s="62"/>
      <c r="E42" s="62"/>
      <c r="F42" s="62"/>
      <c r="G42" s="62"/>
      <c r="H42" s="63"/>
      <c r="I42" s="128"/>
      <c r="J42" s="142" t="s">
        <v>989</v>
      </c>
      <c r="K42" s="274">
        <f>K100</f>
        <v>2571.9</v>
      </c>
      <c r="L42" s="274">
        <f>L100</f>
        <v>2511</v>
      </c>
      <c r="M42" s="274">
        <f>M100</f>
        <v>2799.8</v>
      </c>
      <c r="N42" s="275">
        <f>N100</f>
        <v>3057</v>
      </c>
    </row>
    <row r="43" spans="1:14" s="66" customFormat="1" ht="15.75">
      <c r="A43" s="62"/>
      <c r="B43" s="62"/>
      <c r="C43" s="62"/>
      <c r="D43" s="62"/>
      <c r="E43" s="62"/>
      <c r="F43" s="62"/>
      <c r="G43" s="62"/>
      <c r="H43" s="63"/>
      <c r="I43" s="128"/>
      <c r="J43" s="142" t="s">
        <v>1015</v>
      </c>
      <c r="K43" s="274">
        <f>K118</f>
        <v>4738.2</v>
      </c>
      <c r="L43" s="274">
        <f>L118</f>
        <v>5225</v>
      </c>
      <c r="M43" s="274">
        <f>M118</f>
        <v>5266.4</v>
      </c>
      <c r="N43" s="275">
        <f>N118</f>
        <v>5433.9</v>
      </c>
    </row>
    <row r="44" spans="1:14" s="66" customFormat="1" ht="15.75">
      <c r="A44" s="62"/>
      <c r="B44" s="62"/>
      <c r="C44" s="62"/>
      <c r="D44" s="62"/>
      <c r="E44" s="62"/>
      <c r="F44" s="62"/>
      <c r="G44" s="62"/>
      <c r="H44" s="63"/>
      <c r="I44" s="128"/>
      <c r="J44" s="121" t="s">
        <v>947</v>
      </c>
      <c r="K44" s="274">
        <f>K51+K54+K57+K60+K63+K66+K69+K72+K75+K78+K81+K84+K87+K90+K94+K97+K101+K105+K108+K112+K119+K122</f>
        <v>1526.5000000000002</v>
      </c>
      <c r="L44" s="274">
        <f>L51+L54+L57+L60+L63+L66+L69+L72+L75+L78+L81+L84+L87+L90+L94+L97+L101+L105+L108+L112+L119+L122</f>
        <v>1846.6</v>
      </c>
      <c r="M44" s="274">
        <f>M51+M54+M57+M60+M63+M66+M69+M72+M75+M78+M81+M84+M87+M90+M94+M97+M101+M105+M108+M112+M119+M122</f>
        <v>2855.2</v>
      </c>
      <c r="N44" s="275">
        <f>N51+N54+N57+N60+N63+N66+N69+N72+N75+N78+N81+N84+N87+N90+N94+N97+N101+N105+N108+N112+N119+N122</f>
        <v>3590.2000000000003</v>
      </c>
    </row>
    <row r="45" spans="1:18" s="12" customFormat="1" ht="15" customHeight="1">
      <c r="A45" s="11"/>
      <c r="B45" s="11"/>
      <c r="C45" s="11"/>
      <c r="D45" s="11"/>
      <c r="E45" s="11"/>
      <c r="F45" s="11"/>
      <c r="G45" s="11"/>
      <c r="H45" s="33"/>
      <c r="I45" s="290" t="s">
        <v>883</v>
      </c>
      <c r="J45" s="122" t="s">
        <v>949</v>
      </c>
      <c r="K45" s="288">
        <f>K46+K51</f>
        <v>3278.7</v>
      </c>
      <c r="L45" s="288">
        <f>L46+L51</f>
        <v>3261.3</v>
      </c>
      <c r="M45" s="288">
        <f>M46+M51</f>
        <v>5471.1</v>
      </c>
      <c r="N45" s="289">
        <f>N46+N51</f>
        <v>6968.1</v>
      </c>
      <c r="O45" s="20"/>
      <c r="P45" s="20"/>
      <c r="Q45" s="20"/>
      <c r="R45" s="20"/>
    </row>
    <row r="46" spans="1:14" s="66" customFormat="1" ht="15.75">
      <c r="A46" s="62"/>
      <c r="B46" s="62"/>
      <c r="C46" s="62"/>
      <c r="D46" s="62"/>
      <c r="E46" s="62"/>
      <c r="F46" s="62"/>
      <c r="G46" s="62"/>
      <c r="H46" s="63"/>
      <c r="I46" s="130"/>
      <c r="J46" s="120" t="s">
        <v>946</v>
      </c>
      <c r="K46" s="276">
        <v>3259.5</v>
      </c>
      <c r="L46" s="276">
        <v>3236.3</v>
      </c>
      <c r="M46" s="276">
        <v>5446.1</v>
      </c>
      <c r="N46" s="277">
        <v>6952.6</v>
      </c>
    </row>
    <row r="47" spans="1:14" s="66" customFormat="1" ht="15.75">
      <c r="A47" s="62"/>
      <c r="B47" s="62"/>
      <c r="C47" s="62"/>
      <c r="D47" s="62"/>
      <c r="E47" s="62"/>
      <c r="F47" s="62"/>
      <c r="G47" s="62"/>
      <c r="H47" s="63"/>
      <c r="I47" s="130"/>
      <c r="J47" s="141" t="s">
        <v>1016</v>
      </c>
      <c r="K47" s="278">
        <f>K48+K49+K50</f>
        <v>1288.6</v>
      </c>
      <c r="L47" s="278">
        <f>L48+L49+L50</f>
        <v>1280.5</v>
      </c>
      <c r="M47" s="278">
        <f>M48+M49+M50</f>
        <v>1435.3</v>
      </c>
      <c r="N47" s="294">
        <f>N48+N49+N50</f>
        <v>1536.8999999999999</v>
      </c>
    </row>
    <row r="48" spans="1:23" s="66" customFormat="1" ht="15.75">
      <c r="A48" s="62"/>
      <c r="B48" s="62"/>
      <c r="C48" s="62"/>
      <c r="D48" s="62"/>
      <c r="E48" s="62"/>
      <c r="F48" s="62"/>
      <c r="G48" s="62"/>
      <c r="H48" s="63"/>
      <c r="I48" s="130"/>
      <c r="J48" s="142" t="s">
        <v>1017</v>
      </c>
      <c r="K48" s="276">
        <v>1167.3</v>
      </c>
      <c r="L48" s="276">
        <v>1175.9</v>
      </c>
      <c r="M48" s="276">
        <v>1330.7</v>
      </c>
      <c r="N48" s="277">
        <v>1432.3</v>
      </c>
      <c r="Q48" s="20"/>
      <c r="R48" s="20"/>
      <c r="S48" s="12"/>
      <c r="T48" s="12"/>
      <c r="U48" s="12"/>
      <c r="V48" s="12"/>
      <c r="W48" s="12"/>
    </row>
    <row r="49" spans="1:14" s="66" customFormat="1" ht="15.75">
      <c r="A49" s="62"/>
      <c r="B49" s="62"/>
      <c r="C49" s="62"/>
      <c r="D49" s="62"/>
      <c r="E49" s="62"/>
      <c r="F49" s="62"/>
      <c r="G49" s="62"/>
      <c r="H49" s="63"/>
      <c r="I49" s="130"/>
      <c r="J49" s="142" t="s">
        <v>992</v>
      </c>
      <c r="K49" s="276">
        <v>21.2</v>
      </c>
      <c r="L49" s="276">
        <v>4.6</v>
      </c>
      <c r="M49" s="276">
        <v>4.6</v>
      </c>
      <c r="N49" s="277">
        <v>4.6</v>
      </c>
    </row>
    <row r="50" spans="1:14" s="66" customFormat="1" ht="15.75">
      <c r="A50" s="62"/>
      <c r="B50" s="62"/>
      <c r="C50" s="62"/>
      <c r="D50" s="62"/>
      <c r="E50" s="62"/>
      <c r="F50" s="62"/>
      <c r="G50" s="62"/>
      <c r="H50" s="63"/>
      <c r="I50" s="130"/>
      <c r="J50" s="142" t="s">
        <v>1018</v>
      </c>
      <c r="K50" s="276">
        <v>100.1</v>
      </c>
      <c r="L50" s="276">
        <v>100</v>
      </c>
      <c r="M50" s="276">
        <v>100</v>
      </c>
      <c r="N50" s="277">
        <v>100</v>
      </c>
    </row>
    <row r="51" spans="1:23" s="66" customFormat="1" ht="15.75">
      <c r="A51" s="62"/>
      <c r="B51" s="62"/>
      <c r="C51" s="62"/>
      <c r="D51" s="62"/>
      <c r="E51" s="62"/>
      <c r="F51" s="62"/>
      <c r="G51" s="62"/>
      <c r="H51" s="63"/>
      <c r="I51" s="130"/>
      <c r="J51" s="121" t="s">
        <v>947</v>
      </c>
      <c r="K51" s="276">
        <v>19.2</v>
      </c>
      <c r="L51" s="276">
        <v>25</v>
      </c>
      <c r="M51" s="276">
        <v>25</v>
      </c>
      <c r="N51" s="277">
        <v>15.5</v>
      </c>
      <c r="Q51" s="20"/>
      <c r="R51" s="20"/>
      <c r="S51" s="12"/>
      <c r="T51" s="12"/>
      <c r="U51" s="12"/>
      <c r="V51" s="12"/>
      <c r="W51" s="12"/>
    </row>
    <row r="52" spans="1:23" s="12" customFormat="1" ht="15" customHeight="1">
      <c r="A52" s="11"/>
      <c r="B52" s="11"/>
      <c r="C52" s="11"/>
      <c r="D52" s="11"/>
      <c r="E52" s="11"/>
      <c r="F52" s="11"/>
      <c r="G52" s="11"/>
      <c r="H52" s="33"/>
      <c r="I52" s="290" t="s">
        <v>884</v>
      </c>
      <c r="J52" s="122" t="s">
        <v>1025</v>
      </c>
      <c r="K52" s="288">
        <f>K53+K54</f>
        <v>419.9</v>
      </c>
      <c r="L52" s="288">
        <f>L53+L54</f>
        <v>401.5</v>
      </c>
      <c r="M52" s="288">
        <f>M53+M54</f>
        <v>414.4</v>
      </c>
      <c r="N52" s="289">
        <f>N53+N54</f>
        <v>402.5</v>
      </c>
      <c r="O52" s="20"/>
      <c r="P52" s="20"/>
      <c r="Q52" s="66"/>
      <c r="R52" s="66"/>
      <c r="S52" s="66"/>
      <c r="T52" s="66"/>
      <c r="U52" s="66"/>
      <c r="V52" s="66"/>
      <c r="W52" s="66"/>
    </row>
    <row r="53" spans="1:14" s="66" customFormat="1" ht="15.75">
      <c r="A53" s="62"/>
      <c r="B53" s="62"/>
      <c r="C53" s="62"/>
      <c r="D53" s="62"/>
      <c r="E53" s="62"/>
      <c r="F53" s="62"/>
      <c r="G53" s="62"/>
      <c r="H53" s="63"/>
      <c r="I53" s="130"/>
      <c r="J53" s="120" t="s">
        <v>946</v>
      </c>
      <c r="K53" s="276">
        <v>419.9</v>
      </c>
      <c r="L53" s="276">
        <v>401.5</v>
      </c>
      <c r="M53" s="276">
        <v>414.4</v>
      </c>
      <c r="N53" s="277">
        <v>402.5</v>
      </c>
    </row>
    <row r="54" spans="1:23" s="66" customFormat="1" ht="15.75">
      <c r="A54" s="62"/>
      <c r="B54" s="62"/>
      <c r="C54" s="62"/>
      <c r="D54" s="62"/>
      <c r="E54" s="62"/>
      <c r="F54" s="62"/>
      <c r="G54" s="62"/>
      <c r="H54" s="63"/>
      <c r="I54" s="130"/>
      <c r="J54" s="121" t="s">
        <v>947</v>
      </c>
      <c r="K54" s="279"/>
      <c r="L54" s="276"/>
      <c r="M54" s="276"/>
      <c r="N54" s="277"/>
      <c r="Q54" s="20"/>
      <c r="R54" s="20"/>
      <c r="S54" s="12"/>
      <c r="T54" s="12"/>
      <c r="U54" s="12"/>
      <c r="V54" s="12"/>
      <c r="W54" s="12"/>
    </row>
    <row r="55" spans="1:23" s="12" customFormat="1" ht="15" customHeight="1">
      <c r="A55" s="11"/>
      <c r="B55" s="11"/>
      <c r="C55" s="11"/>
      <c r="D55" s="11"/>
      <c r="E55" s="11"/>
      <c r="F55" s="11"/>
      <c r="G55" s="11"/>
      <c r="H55" s="33"/>
      <c r="I55" s="290" t="s">
        <v>885</v>
      </c>
      <c r="J55" s="122" t="s">
        <v>968</v>
      </c>
      <c r="K55" s="288">
        <f>K56+K57</f>
        <v>1747.5</v>
      </c>
      <c r="L55" s="288">
        <f>L56+L57</f>
        <v>2268.2</v>
      </c>
      <c r="M55" s="288">
        <f>M56+M57</f>
        <v>1810.9</v>
      </c>
      <c r="N55" s="289">
        <f>N56+N57</f>
        <v>2024.3</v>
      </c>
      <c r="O55" s="20"/>
      <c r="P55" s="20"/>
      <c r="Q55" s="66"/>
      <c r="R55" s="66"/>
      <c r="S55" s="66"/>
      <c r="T55" s="66"/>
      <c r="U55" s="66"/>
      <c r="V55" s="66"/>
      <c r="W55" s="66"/>
    </row>
    <row r="56" spans="1:14" s="66" customFormat="1" ht="15.75">
      <c r="A56" s="62"/>
      <c r="B56" s="62"/>
      <c r="C56" s="62"/>
      <c r="D56" s="62"/>
      <c r="E56" s="62"/>
      <c r="F56" s="62"/>
      <c r="G56" s="62"/>
      <c r="H56" s="63"/>
      <c r="I56" s="130"/>
      <c r="J56" s="120" t="s">
        <v>946</v>
      </c>
      <c r="K56" s="276">
        <v>1747.5</v>
      </c>
      <c r="L56" s="276">
        <v>2268.2</v>
      </c>
      <c r="M56" s="276">
        <v>1810.9</v>
      </c>
      <c r="N56" s="277">
        <v>2024.3</v>
      </c>
    </row>
    <row r="57" spans="1:23" s="66" customFormat="1" ht="15.75">
      <c r="A57" s="62"/>
      <c r="B57" s="62"/>
      <c r="C57" s="62"/>
      <c r="D57" s="62"/>
      <c r="E57" s="62"/>
      <c r="F57" s="62"/>
      <c r="G57" s="62"/>
      <c r="H57" s="63"/>
      <c r="I57" s="130"/>
      <c r="J57" s="121" t="s">
        <v>947</v>
      </c>
      <c r="K57" s="280"/>
      <c r="L57" s="281"/>
      <c r="M57" s="281"/>
      <c r="N57" s="282"/>
      <c r="Q57" s="20"/>
      <c r="R57" s="20"/>
      <c r="S57" s="12"/>
      <c r="T57" s="12"/>
      <c r="U57" s="12"/>
      <c r="V57" s="12"/>
      <c r="W57" s="12"/>
    </row>
    <row r="58" spans="1:23" s="12" customFormat="1" ht="15" customHeight="1">
      <c r="A58" s="11"/>
      <c r="B58" s="11"/>
      <c r="C58" s="11"/>
      <c r="D58" s="11"/>
      <c r="E58" s="11"/>
      <c r="F58" s="11"/>
      <c r="G58" s="11"/>
      <c r="H58" s="33"/>
      <c r="I58" s="290" t="s">
        <v>886</v>
      </c>
      <c r="J58" s="122" t="s">
        <v>950</v>
      </c>
      <c r="K58" s="288">
        <f>K59+K60</f>
        <v>582.1</v>
      </c>
      <c r="L58" s="288">
        <f>L59+L60</f>
        <v>480.2</v>
      </c>
      <c r="M58" s="288">
        <f>M59+M60</f>
        <v>481.2</v>
      </c>
      <c r="N58" s="289">
        <f>N59+N60</f>
        <v>483.2</v>
      </c>
      <c r="O58" s="20"/>
      <c r="P58" s="20"/>
      <c r="Q58" s="66"/>
      <c r="R58" s="66"/>
      <c r="S58" s="66"/>
      <c r="T58" s="66"/>
      <c r="U58" s="66"/>
      <c r="V58" s="66"/>
      <c r="W58" s="66"/>
    </row>
    <row r="59" spans="1:14" s="66" customFormat="1" ht="15.75">
      <c r="A59" s="62"/>
      <c r="B59" s="62"/>
      <c r="C59" s="62"/>
      <c r="D59" s="62"/>
      <c r="E59" s="62"/>
      <c r="F59" s="62"/>
      <c r="G59" s="62"/>
      <c r="H59" s="63"/>
      <c r="I59" s="130"/>
      <c r="J59" s="120" t="s">
        <v>946</v>
      </c>
      <c r="K59" s="276">
        <v>582.1</v>
      </c>
      <c r="L59" s="276">
        <v>480.2</v>
      </c>
      <c r="M59" s="276">
        <v>481.2</v>
      </c>
      <c r="N59" s="277">
        <v>483.2</v>
      </c>
    </row>
    <row r="60" spans="1:23" s="66" customFormat="1" ht="15.75">
      <c r="A60" s="62"/>
      <c r="B60" s="62"/>
      <c r="C60" s="62"/>
      <c r="D60" s="62"/>
      <c r="E60" s="62"/>
      <c r="F60" s="62"/>
      <c r="G60" s="62"/>
      <c r="H60" s="63"/>
      <c r="I60" s="130"/>
      <c r="J60" s="121" t="s">
        <v>947</v>
      </c>
      <c r="K60" s="280"/>
      <c r="L60" s="281"/>
      <c r="M60" s="281"/>
      <c r="N60" s="282"/>
      <c r="Q60" s="20"/>
      <c r="R60" s="20"/>
      <c r="S60" s="12"/>
      <c r="T60" s="12"/>
      <c r="U60" s="12"/>
      <c r="V60" s="12"/>
      <c r="W60" s="12"/>
    </row>
    <row r="61" spans="1:23" s="12" customFormat="1" ht="15" customHeight="1">
      <c r="A61" s="11"/>
      <c r="B61" s="11"/>
      <c r="C61" s="11"/>
      <c r="D61" s="11"/>
      <c r="E61" s="11"/>
      <c r="F61" s="11"/>
      <c r="G61" s="11"/>
      <c r="H61" s="33"/>
      <c r="I61" s="290" t="s">
        <v>887</v>
      </c>
      <c r="J61" s="122" t="s">
        <v>951</v>
      </c>
      <c r="K61" s="288">
        <f>K62+K63</f>
        <v>2341.8999999999996</v>
      </c>
      <c r="L61" s="288">
        <f>L62+L63</f>
        <v>1976.3</v>
      </c>
      <c r="M61" s="288">
        <f>M62+M63</f>
        <v>1973.3</v>
      </c>
      <c r="N61" s="289">
        <f>N62+N63</f>
        <v>1982.1</v>
      </c>
      <c r="O61" s="20"/>
      <c r="P61" s="20"/>
      <c r="Q61" s="66"/>
      <c r="R61" s="66"/>
      <c r="S61" s="66"/>
      <c r="T61" s="66"/>
      <c r="U61" s="66"/>
      <c r="V61" s="66"/>
      <c r="W61" s="66"/>
    </row>
    <row r="62" spans="1:14" s="66" customFormat="1" ht="15.75">
      <c r="A62" s="62"/>
      <c r="B62" s="62"/>
      <c r="C62" s="62"/>
      <c r="D62" s="62"/>
      <c r="E62" s="62"/>
      <c r="F62" s="62"/>
      <c r="G62" s="62"/>
      <c r="H62" s="63"/>
      <c r="I62" s="130"/>
      <c r="J62" s="120" t="s">
        <v>946</v>
      </c>
      <c r="K62" s="276">
        <v>2327.7</v>
      </c>
      <c r="L62" s="276">
        <v>1959.7</v>
      </c>
      <c r="M62" s="276">
        <v>1963.3</v>
      </c>
      <c r="N62" s="277">
        <v>1967.1</v>
      </c>
    </row>
    <row r="63" spans="1:23" s="66" customFormat="1" ht="15.75">
      <c r="A63" s="62"/>
      <c r="B63" s="62"/>
      <c r="C63" s="62"/>
      <c r="D63" s="62"/>
      <c r="E63" s="62"/>
      <c r="F63" s="62"/>
      <c r="G63" s="62"/>
      <c r="H63" s="63"/>
      <c r="I63" s="130"/>
      <c r="J63" s="121" t="s">
        <v>947</v>
      </c>
      <c r="K63" s="276">
        <v>14.2</v>
      </c>
      <c r="L63" s="276">
        <v>16.6</v>
      </c>
      <c r="M63" s="276">
        <v>10</v>
      </c>
      <c r="N63" s="277">
        <v>15</v>
      </c>
      <c r="Q63" s="20"/>
      <c r="R63" s="20"/>
      <c r="S63" s="12"/>
      <c r="T63" s="12"/>
      <c r="U63" s="12"/>
      <c r="V63" s="12"/>
      <c r="W63" s="12"/>
    </row>
    <row r="64" spans="1:23" s="12" customFormat="1" ht="15" customHeight="1">
      <c r="A64" s="11"/>
      <c r="B64" s="11"/>
      <c r="C64" s="11"/>
      <c r="D64" s="11"/>
      <c r="E64" s="11"/>
      <c r="F64" s="11"/>
      <c r="G64" s="11"/>
      <c r="H64" s="33"/>
      <c r="I64" s="290" t="s">
        <v>888</v>
      </c>
      <c r="J64" s="122" t="s">
        <v>952</v>
      </c>
      <c r="K64" s="288">
        <f>K65+K66</f>
        <v>769.1</v>
      </c>
      <c r="L64" s="288">
        <f>L65+L66</f>
        <v>742.5</v>
      </c>
      <c r="M64" s="288">
        <f>M65+M66</f>
        <v>743</v>
      </c>
      <c r="N64" s="289">
        <f>N65+N66</f>
        <v>743.8</v>
      </c>
      <c r="O64" s="20"/>
      <c r="P64" s="20"/>
      <c r="Q64" s="66"/>
      <c r="R64" s="66"/>
      <c r="S64" s="66"/>
      <c r="T64" s="66"/>
      <c r="U64" s="66"/>
      <c r="V64" s="66"/>
      <c r="W64" s="66"/>
    </row>
    <row r="65" spans="1:14" s="66" customFormat="1" ht="15.75">
      <c r="A65" s="62"/>
      <c r="B65" s="62"/>
      <c r="C65" s="62"/>
      <c r="D65" s="62"/>
      <c r="E65" s="62"/>
      <c r="F65" s="62"/>
      <c r="G65" s="62"/>
      <c r="H65" s="63"/>
      <c r="I65" s="130"/>
      <c r="J65" s="120" t="s">
        <v>946</v>
      </c>
      <c r="K65" s="276">
        <v>700.5</v>
      </c>
      <c r="L65" s="276">
        <v>742.5</v>
      </c>
      <c r="M65" s="276">
        <v>743</v>
      </c>
      <c r="N65" s="277">
        <v>743.8</v>
      </c>
    </row>
    <row r="66" spans="1:23" s="66" customFormat="1" ht="15.75">
      <c r="A66" s="62"/>
      <c r="B66" s="62"/>
      <c r="C66" s="62"/>
      <c r="D66" s="62"/>
      <c r="E66" s="62"/>
      <c r="F66" s="62"/>
      <c r="G66" s="62"/>
      <c r="H66" s="63"/>
      <c r="I66" s="130"/>
      <c r="J66" s="121" t="s">
        <v>947</v>
      </c>
      <c r="K66" s="276">
        <v>68.6</v>
      </c>
      <c r="L66" s="276"/>
      <c r="M66" s="276"/>
      <c r="N66" s="277"/>
      <c r="Q66" s="20"/>
      <c r="R66" s="20"/>
      <c r="S66" s="12"/>
      <c r="T66" s="12"/>
      <c r="U66" s="12"/>
      <c r="V66" s="12"/>
      <c r="W66" s="12"/>
    </row>
    <row r="67" spans="1:23" s="12" customFormat="1" ht="15" customHeight="1">
      <c r="A67" s="11"/>
      <c r="B67" s="11"/>
      <c r="C67" s="11"/>
      <c r="D67" s="11"/>
      <c r="E67" s="11"/>
      <c r="F67" s="11"/>
      <c r="G67" s="11"/>
      <c r="H67" s="33"/>
      <c r="I67" s="290" t="s">
        <v>889</v>
      </c>
      <c r="J67" s="122" t="s">
        <v>953</v>
      </c>
      <c r="K67" s="288">
        <f>K68+K69</f>
        <v>451.3</v>
      </c>
      <c r="L67" s="288">
        <f>L68+L69</f>
        <v>426.7</v>
      </c>
      <c r="M67" s="288">
        <f>M68+M69</f>
        <v>824.0999999999999</v>
      </c>
      <c r="N67" s="289">
        <f>N68+N69</f>
        <v>1002.8</v>
      </c>
      <c r="O67" s="20"/>
      <c r="P67" s="20"/>
      <c r="Q67" s="66"/>
      <c r="R67" s="66"/>
      <c r="S67" s="66"/>
      <c r="T67" s="66"/>
      <c r="U67" s="66"/>
      <c r="V67" s="66"/>
      <c r="W67" s="66"/>
    </row>
    <row r="68" spans="1:14" s="66" customFormat="1" ht="15.75">
      <c r="A68" s="62"/>
      <c r="B68" s="62"/>
      <c r="C68" s="62"/>
      <c r="D68" s="62"/>
      <c r="E68" s="62"/>
      <c r="F68" s="62"/>
      <c r="G68" s="62"/>
      <c r="H68" s="63"/>
      <c r="I68" s="130"/>
      <c r="J68" s="120" t="s">
        <v>946</v>
      </c>
      <c r="K68" s="276">
        <v>389.8</v>
      </c>
      <c r="L68" s="276">
        <v>363.2</v>
      </c>
      <c r="M68" s="276">
        <v>361.4</v>
      </c>
      <c r="N68" s="277">
        <v>359.5</v>
      </c>
    </row>
    <row r="69" spans="1:23" s="66" customFormat="1" ht="15.75">
      <c r="A69" s="62"/>
      <c r="B69" s="62"/>
      <c r="C69" s="62"/>
      <c r="D69" s="62"/>
      <c r="E69" s="62"/>
      <c r="F69" s="62"/>
      <c r="G69" s="62"/>
      <c r="H69" s="63"/>
      <c r="I69" s="130"/>
      <c r="J69" s="121" t="s">
        <v>947</v>
      </c>
      <c r="K69" s="276">
        <v>61.5</v>
      </c>
      <c r="L69" s="276">
        <v>63.5</v>
      </c>
      <c r="M69" s="276">
        <v>462.7</v>
      </c>
      <c r="N69" s="277">
        <v>643.3</v>
      </c>
      <c r="Q69" s="20"/>
      <c r="R69" s="20"/>
      <c r="S69" s="12"/>
      <c r="T69" s="12"/>
      <c r="U69" s="12"/>
      <c r="V69" s="12"/>
      <c r="W69" s="12"/>
    </row>
    <row r="70" spans="1:23" s="12" customFormat="1" ht="15" customHeight="1">
      <c r="A70" s="11"/>
      <c r="B70" s="11"/>
      <c r="C70" s="11"/>
      <c r="D70" s="11"/>
      <c r="E70" s="11"/>
      <c r="F70" s="11"/>
      <c r="G70" s="11"/>
      <c r="H70" s="33"/>
      <c r="I70" s="290" t="s">
        <v>890</v>
      </c>
      <c r="J70" s="122" t="s">
        <v>954</v>
      </c>
      <c r="K70" s="288">
        <f>K71+K72</f>
        <v>486.3</v>
      </c>
      <c r="L70" s="288">
        <f>L71+L72</f>
        <v>495.3</v>
      </c>
      <c r="M70" s="288">
        <f>M71+M72</f>
        <v>412.4</v>
      </c>
      <c r="N70" s="289">
        <f>N71+N72</f>
        <v>458.5</v>
      </c>
      <c r="O70" s="20"/>
      <c r="P70" s="20"/>
      <c r="Q70" s="66"/>
      <c r="R70" s="66"/>
      <c r="S70" s="66"/>
      <c r="T70" s="66"/>
      <c r="U70" s="66"/>
      <c r="V70" s="66"/>
      <c r="W70" s="66"/>
    </row>
    <row r="71" spans="1:14" s="66" customFormat="1" ht="15.75">
      <c r="A71" s="62"/>
      <c r="B71" s="62"/>
      <c r="C71" s="62"/>
      <c r="D71" s="62"/>
      <c r="E71" s="62"/>
      <c r="F71" s="62"/>
      <c r="G71" s="62"/>
      <c r="H71" s="63"/>
      <c r="I71" s="131"/>
      <c r="J71" s="120" t="s">
        <v>946</v>
      </c>
      <c r="K71" s="276">
        <v>486.3</v>
      </c>
      <c r="L71" s="276">
        <v>495.3</v>
      </c>
      <c r="M71" s="276">
        <v>412.4</v>
      </c>
      <c r="N71" s="277">
        <v>458.5</v>
      </c>
    </row>
    <row r="72" spans="1:23" s="66" customFormat="1" ht="15.75">
      <c r="A72" s="62"/>
      <c r="B72" s="62"/>
      <c r="C72" s="62"/>
      <c r="D72" s="62"/>
      <c r="E72" s="62"/>
      <c r="F72" s="62"/>
      <c r="G72" s="62"/>
      <c r="H72" s="63"/>
      <c r="I72" s="131"/>
      <c r="J72" s="121" t="s">
        <v>947</v>
      </c>
      <c r="K72" s="276"/>
      <c r="L72" s="276"/>
      <c r="M72" s="276"/>
      <c r="N72" s="277"/>
      <c r="Q72" s="20"/>
      <c r="R72" s="20"/>
      <c r="S72" s="12"/>
      <c r="T72" s="12"/>
      <c r="U72" s="12"/>
      <c r="V72" s="12"/>
      <c r="W72" s="12"/>
    </row>
    <row r="73" spans="1:23" s="12" customFormat="1" ht="15" customHeight="1">
      <c r="A73" s="11"/>
      <c r="B73" s="11"/>
      <c r="C73" s="11"/>
      <c r="D73" s="11"/>
      <c r="E73" s="11"/>
      <c r="F73" s="11"/>
      <c r="G73" s="11"/>
      <c r="H73" s="33"/>
      <c r="I73" s="290" t="s">
        <v>891</v>
      </c>
      <c r="J73" s="122" t="s">
        <v>955</v>
      </c>
      <c r="K73" s="288">
        <f>K74+K75</f>
        <v>1721.9</v>
      </c>
      <c r="L73" s="288">
        <f>L74+L75</f>
        <v>1564.1</v>
      </c>
      <c r="M73" s="288">
        <f>M74+M75</f>
        <v>1416.8</v>
      </c>
      <c r="N73" s="289">
        <f>N74+N75</f>
        <v>1382.3</v>
      </c>
      <c r="O73" s="20"/>
      <c r="P73" s="20"/>
      <c r="Q73" s="66"/>
      <c r="R73" s="66"/>
      <c r="S73" s="66"/>
      <c r="T73" s="66"/>
      <c r="U73" s="66"/>
      <c r="V73" s="66"/>
      <c r="W73" s="66"/>
    </row>
    <row r="74" spans="1:14" s="66" customFormat="1" ht="15.75">
      <c r="A74" s="62"/>
      <c r="B74" s="62"/>
      <c r="C74" s="62"/>
      <c r="D74" s="62"/>
      <c r="E74" s="62"/>
      <c r="F74" s="62"/>
      <c r="G74" s="62"/>
      <c r="H74" s="63"/>
      <c r="I74" s="132"/>
      <c r="J74" s="120" t="s">
        <v>946</v>
      </c>
      <c r="K74" s="276">
        <v>1721.9</v>
      </c>
      <c r="L74" s="276">
        <v>1548</v>
      </c>
      <c r="M74" s="276">
        <v>1400.2</v>
      </c>
      <c r="N74" s="277">
        <v>1365.2</v>
      </c>
    </row>
    <row r="75" spans="1:23" s="66" customFormat="1" ht="15.75">
      <c r="A75" s="62"/>
      <c r="B75" s="62"/>
      <c r="C75" s="62"/>
      <c r="D75" s="62"/>
      <c r="E75" s="62"/>
      <c r="F75" s="62"/>
      <c r="G75" s="62"/>
      <c r="H75" s="63"/>
      <c r="I75" s="132"/>
      <c r="J75" s="121" t="s">
        <v>947</v>
      </c>
      <c r="K75" s="276"/>
      <c r="L75" s="276">
        <v>16.1</v>
      </c>
      <c r="M75" s="276">
        <v>16.6</v>
      </c>
      <c r="N75" s="277">
        <v>17.1</v>
      </c>
      <c r="Q75" s="20"/>
      <c r="R75" s="20"/>
      <c r="S75" s="12"/>
      <c r="T75" s="12"/>
      <c r="U75" s="12"/>
      <c r="V75" s="12"/>
      <c r="W75" s="12"/>
    </row>
    <row r="76" spans="1:23" s="12" customFormat="1" ht="15" customHeight="1">
      <c r="A76" s="11"/>
      <c r="B76" s="11"/>
      <c r="C76" s="11"/>
      <c r="D76" s="11"/>
      <c r="E76" s="11"/>
      <c r="F76" s="11"/>
      <c r="G76" s="11"/>
      <c r="H76" s="33"/>
      <c r="I76" s="290" t="s">
        <v>3</v>
      </c>
      <c r="J76" s="122" t="s">
        <v>956</v>
      </c>
      <c r="K76" s="288">
        <f>K77+K78</f>
        <v>537.9</v>
      </c>
      <c r="L76" s="288">
        <f>L77+L78</f>
        <v>441.9</v>
      </c>
      <c r="M76" s="288">
        <f>M77+M78</f>
        <v>833.5999999999999</v>
      </c>
      <c r="N76" s="289">
        <f>N77+N78</f>
        <v>1338</v>
      </c>
      <c r="O76" s="20"/>
      <c r="P76" s="20"/>
      <c r="Q76" s="66"/>
      <c r="R76" s="66"/>
      <c r="S76" s="66"/>
      <c r="T76" s="66"/>
      <c r="U76" s="66"/>
      <c r="V76" s="66"/>
      <c r="W76" s="66"/>
    </row>
    <row r="77" spans="1:14" s="66" customFormat="1" ht="15.75">
      <c r="A77" s="62"/>
      <c r="B77" s="62"/>
      <c r="C77" s="62"/>
      <c r="D77" s="62"/>
      <c r="E77" s="62"/>
      <c r="F77" s="62"/>
      <c r="G77" s="62"/>
      <c r="H77" s="63"/>
      <c r="I77" s="132"/>
      <c r="J77" s="120" t="s">
        <v>946</v>
      </c>
      <c r="K77" s="276">
        <v>409.9</v>
      </c>
      <c r="L77" s="276">
        <v>161.5</v>
      </c>
      <c r="M77" s="276">
        <v>153.7</v>
      </c>
      <c r="N77" s="277">
        <v>143</v>
      </c>
    </row>
    <row r="78" spans="1:23" s="66" customFormat="1" ht="15.75">
      <c r="A78" s="62"/>
      <c r="B78" s="62"/>
      <c r="C78" s="62"/>
      <c r="D78" s="62"/>
      <c r="E78" s="62"/>
      <c r="F78" s="62"/>
      <c r="G78" s="62"/>
      <c r="H78" s="63"/>
      <c r="I78" s="132"/>
      <c r="J78" s="121" t="s">
        <v>947</v>
      </c>
      <c r="K78" s="276">
        <v>128</v>
      </c>
      <c r="L78" s="276">
        <v>280.4</v>
      </c>
      <c r="M78" s="276">
        <v>679.9</v>
      </c>
      <c r="N78" s="277">
        <v>1195</v>
      </c>
      <c r="Q78" s="20"/>
      <c r="R78" s="20"/>
      <c r="S78" s="12"/>
      <c r="T78" s="12"/>
      <c r="U78" s="12"/>
      <c r="V78" s="12"/>
      <c r="W78" s="12"/>
    </row>
    <row r="79" spans="1:23" s="12" customFormat="1" ht="33" customHeight="1">
      <c r="A79" s="11"/>
      <c r="B79" s="11"/>
      <c r="C79" s="11"/>
      <c r="D79" s="11"/>
      <c r="E79" s="11"/>
      <c r="F79" s="11"/>
      <c r="G79" s="11"/>
      <c r="H79" s="33"/>
      <c r="I79" s="290" t="s">
        <v>27</v>
      </c>
      <c r="J79" s="122" t="s">
        <v>957</v>
      </c>
      <c r="K79" s="288">
        <f>K80+K81</f>
        <v>40.5</v>
      </c>
      <c r="L79" s="288">
        <f>L80+L81</f>
        <v>38.3</v>
      </c>
      <c r="M79" s="288">
        <f>M80+M81</f>
        <v>38.4</v>
      </c>
      <c r="N79" s="289">
        <f>N80+N81</f>
        <v>38.4</v>
      </c>
      <c r="O79" s="20"/>
      <c r="P79" s="20"/>
      <c r="Q79" s="66"/>
      <c r="R79" s="66"/>
      <c r="S79" s="66"/>
      <c r="T79" s="66"/>
      <c r="U79" s="66"/>
      <c r="V79" s="66"/>
      <c r="W79" s="66"/>
    </row>
    <row r="80" spans="1:14" s="66" customFormat="1" ht="15.75">
      <c r="A80" s="62"/>
      <c r="B80" s="62"/>
      <c r="C80" s="62"/>
      <c r="D80" s="62"/>
      <c r="E80" s="62"/>
      <c r="F80" s="62"/>
      <c r="G80" s="62"/>
      <c r="H80" s="63"/>
      <c r="I80" s="132"/>
      <c r="J80" s="120" t="s">
        <v>946</v>
      </c>
      <c r="K80" s="276">
        <v>40.5</v>
      </c>
      <c r="L80" s="276">
        <v>38.3</v>
      </c>
      <c r="M80" s="276">
        <v>38.4</v>
      </c>
      <c r="N80" s="277">
        <v>38.4</v>
      </c>
    </row>
    <row r="81" spans="1:23" s="66" customFormat="1" ht="15.75">
      <c r="A81" s="62"/>
      <c r="B81" s="62"/>
      <c r="C81" s="62"/>
      <c r="D81" s="62"/>
      <c r="E81" s="62"/>
      <c r="F81" s="62"/>
      <c r="G81" s="62"/>
      <c r="H81" s="63"/>
      <c r="I81" s="132"/>
      <c r="J81" s="121" t="s">
        <v>947</v>
      </c>
      <c r="K81" s="276"/>
      <c r="L81" s="276"/>
      <c r="M81" s="276"/>
      <c r="N81" s="277"/>
      <c r="Q81" s="20"/>
      <c r="R81" s="20"/>
      <c r="S81" s="12"/>
      <c r="T81" s="12"/>
      <c r="U81" s="12"/>
      <c r="V81" s="12"/>
      <c r="W81" s="12"/>
    </row>
    <row r="82" spans="1:23" s="12" customFormat="1" ht="15" customHeight="1">
      <c r="A82" s="11"/>
      <c r="B82" s="11"/>
      <c r="C82" s="11"/>
      <c r="D82" s="11"/>
      <c r="E82" s="11"/>
      <c r="F82" s="11"/>
      <c r="G82" s="11"/>
      <c r="H82" s="33"/>
      <c r="I82" s="290" t="s">
        <v>34</v>
      </c>
      <c r="J82" s="122" t="s">
        <v>958</v>
      </c>
      <c r="K82" s="288">
        <f>K83+K84</f>
        <v>2611.8999999999996</v>
      </c>
      <c r="L82" s="288">
        <f>L83+L84</f>
        <v>2829.9</v>
      </c>
      <c r="M82" s="288">
        <f>M83+M84</f>
        <v>3306.3</v>
      </c>
      <c r="N82" s="289">
        <f>N83+N84</f>
        <v>3428.1</v>
      </c>
      <c r="O82" s="20"/>
      <c r="P82" s="20"/>
      <c r="Q82" s="66"/>
      <c r="R82" s="66"/>
      <c r="S82" s="66"/>
      <c r="T82" s="66"/>
      <c r="U82" s="66"/>
      <c r="V82" s="66"/>
      <c r="W82" s="66"/>
    </row>
    <row r="83" spans="1:14" s="66" customFormat="1" ht="15.75">
      <c r="A83" s="62"/>
      <c r="B83" s="62"/>
      <c r="C83" s="62"/>
      <c r="D83" s="62"/>
      <c r="E83" s="62"/>
      <c r="F83" s="62"/>
      <c r="G83" s="62"/>
      <c r="H83" s="63"/>
      <c r="I83" s="132"/>
      <c r="J83" s="120" t="s">
        <v>946</v>
      </c>
      <c r="K83" s="276">
        <v>1612.6</v>
      </c>
      <c r="L83" s="276">
        <v>1796.4</v>
      </c>
      <c r="M83" s="276">
        <v>1928.7</v>
      </c>
      <c r="N83" s="277">
        <v>1970.1</v>
      </c>
    </row>
    <row r="84" spans="1:23" s="66" customFormat="1" ht="15.75">
      <c r="A84" s="62"/>
      <c r="B84" s="62"/>
      <c r="C84" s="62"/>
      <c r="D84" s="62"/>
      <c r="E84" s="62"/>
      <c r="F84" s="62"/>
      <c r="G84" s="62"/>
      <c r="H84" s="63"/>
      <c r="I84" s="132"/>
      <c r="J84" s="121" t="s">
        <v>947</v>
      </c>
      <c r="K84" s="276">
        <v>999.3</v>
      </c>
      <c r="L84" s="276">
        <v>1033.5</v>
      </c>
      <c r="M84" s="276">
        <v>1377.6</v>
      </c>
      <c r="N84" s="277">
        <v>1458</v>
      </c>
      <c r="Q84" s="20"/>
      <c r="R84" s="20"/>
      <c r="S84" s="12"/>
      <c r="T84" s="12"/>
      <c r="U84" s="12"/>
      <c r="V84" s="12"/>
      <c r="W84" s="12"/>
    </row>
    <row r="85" spans="1:23" s="12" customFormat="1" ht="15" customHeight="1">
      <c r="A85" s="11"/>
      <c r="B85" s="11"/>
      <c r="C85" s="11"/>
      <c r="D85" s="11"/>
      <c r="E85" s="11"/>
      <c r="F85" s="11"/>
      <c r="G85" s="11"/>
      <c r="H85" s="33"/>
      <c r="I85" s="290" t="s">
        <v>38</v>
      </c>
      <c r="J85" s="122" t="s">
        <v>959</v>
      </c>
      <c r="K85" s="288">
        <f>K86+K87</f>
        <v>3.4</v>
      </c>
      <c r="L85" s="288">
        <f>L86+L87</f>
        <v>3.4</v>
      </c>
      <c r="M85" s="288">
        <f>M86+M87</f>
        <v>3.4</v>
      </c>
      <c r="N85" s="289">
        <f>N86+N87</f>
        <v>3.5</v>
      </c>
      <c r="O85" s="20"/>
      <c r="P85" s="20"/>
      <c r="Q85" s="66"/>
      <c r="R85" s="66"/>
      <c r="S85" s="66"/>
      <c r="T85" s="66"/>
      <c r="U85" s="66"/>
      <c r="V85" s="66"/>
      <c r="W85" s="66"/>
    </row>
    <row r="86" spans="1:14" s="66" customFormat="1" ht="15.75">
      <c r="A86" s="62"/>
      <c r="B86" s="62"/>
      <c r="C86" s="62"/>
      <c r="D86" s="62"/>
      <c r="E86" s="62"/>
      <c r="F86" s="62"/>
      <c r="G86" s="62"/>
      <c r="H86" s="63"/>
      <c r="I86" s="132"/>
      <c r="J86" s="120" t="s">
        <v>946</v>
      </c>
      <c r="K86" s="276">
        <v>3.4</v>
      </c>
      <c r="L86" s="276">
        <v>3.4</v>
      </c>
      <c r="M86" s="276">
        <v>3.4</v>
      </c>
      <c r="N86" s="277">
        <v>3.5</v>
      </c>
    </row>
    <row r="87" spans="1:14" s="66" customFormat="1" ht="15.75">
      <c r="A87" s="62"/>
      <c r="B87" s="62"/>
      <c r="C87" s="62"/>
      <c r="D87" s="62"/>
      <c r="E87" s="62"/>
      <c r="F87" s="62"/>
      <c r="G87" s="62"/>
      <c r="H87" s="63"/>
      <c r="I87" s="131"/>
      <c r="J87" s="121" t="s">
        <v>947</v>
      </c>
      <c r="K87" s="283"/>
      <c r="L87" s="284"/>
      <c r="M87" s="284"/>
      <c r="N87" s="285"/>
    </row>
    <row r="88" spans="1:18" s="12" customFormat="1" ht="15" customHeight="1">
      <c r="A88" s="11"/>
      <c r="B88" s="11"/>
      <c r="C88" s="11"/>
      <c r="D88" s="11"/>
      <c r="E88" s="11"/>
      <c r="F88" s="11"/>
      <c r="G88" s="11"/>
      <c r="H88" s="33"/>
      <c r="I88" s="290" t="s">
        <v>892</v>
      </c>
      <c r="J88" s="122" t="s">
        <v>960</v>
      </c>
      <c r="K88" s="288">
        <f>K89+K90</f>
        <v>29.5</v>
      </c>
      <c r="L88" s="288">
        <f>L89+L90</f>
        <v>29.4</v>
      </c>
      <c r="M88" s="288">
        <f>M89+M90</f>
        <v>29.4</v>
      </c>
      <c r="N88" s="289">
        <f>N89+N90</f>
        <v>29.4</v>
      </c>
      <c r="O88" s="20"/>
      <c r="P88" s="20"/>
      <c r="Q88" s="20"/>
      <c r="R88" s="20"/>
    </row>
    <row r="89" spans="1:14" s="66" customFormat="1" ht="15.75">
      <c r="A89" s="62"/>
      <c r="B89" s="62"/>
      <c r="C89" s="62"/>
      <c r="D89" s="62"/>
      <c r="E89" s="62"/>
      <c r="F89" s="62"/>
      <c r="G89" s="62"/>
      <c r="H89" s="63"/>
      <c r="I89" s="131"/>
      <c r="J89" s="120" t="s">
        <v>946</v>
      </c>
      <c r="K89" s="286">
        <v>29.5</v>
      </c>
      <c r="L89" s="286">
        <v>29.4</v>
      </c>
      <c r="M89" s="286">
        <v>29.4</v>
      </c>
      <c r="N89" s="287">
        <v>29.4</v>
      </c>
    </row>
    <row r="90" spans="1:14" s="66" customFormat="1" ht="15.75">
      <c r="A90" s="62"/>
      <c r="B90" s="62"/>
      <c r="C90" s="62"/>
      <c r="D90" s="62"/>
      <c r="E90" s="62"/>
      <c r="F90" s="62"/>
      <c r="G90" s="62"/>
      <c r="H90" s="63"/>
      <c r="I90" s="131"/>
      <c r="J90" s="121" t="s">
        <v>947</v>
      </c>
      <c r="K90" s="283"/>
      <c r="L90" s="284"/>
      <c r="M90" s="284"/>
      <c r="N90" s="285"/>
    </row>
    <row r="91" spans="1:18" s="12" customFormat="1" ht="15" customHeight="1">
      <c r="A91" s="11"/>
      <c r="B91" s="11"/>
      <c r="C91" s="11"/>
      <c r="D91" s="11"/>
      <c r="E91" s="11"/>
      <c r="F91" s="11"/>
      <c r="G91" s="11"/>
      <c r="H91" s="33"/>
      <c r="I91" s="290" t="s">
        <v>893</v>
      </c>
      <c r="J91" s="122" t="s">
        <v>961</v>
      </c>
      <c r="K91" s="288">
        <f>K92+K94</f>
        <v>258.7</v>
      </c>
      <c r="L91" s="288">
        <f>L92+L94</f>
        <v>174.3</v>
      </c>
      <c r="M91" s="288">
        <f>M92+M94</f>
        <v>209.5</v>
      </c>
      <c r="N91" s="289">
        <f>N92+N94</f>
        <v>263.5</v>
      </c>
      <c r="O91" s="20"/>
      <c r="P91" s="20"/>
      <c r="Q91" s="20"/>
      <c r="R91" s="20"/>
    </row>
    <row r="92" spans="1:14" s="66" customFormat="1" ht="15.75">
      <c r="A92" s="62"/>
      <c r="B92" s="62"/>
      <c r="C92" s="62"/>
      <c r="D92" s="62"/>
      <c r="E92" s="62"/>
      <c r="F92" s="62"/>
      <c r="G92" s="62"/>
      <c r="H92" s="63"/>
      <c r="I92" s="131"/>
      <c r="J92" s="120" t="s">
        <v>946</v>
      </c>
      <c r="K92" s="276">
        <v>256.3</v>
      </c>
      <c r="L92" s="276">
        <v>174.3</v>
      </c>
      <c r="M92" s="276">
        <v>209.5</v>
      </c>
      <c r="N92" s="277">
        <v>263.5</v>
      </c>
    </row>
    <row r="93" spans="1:14" s="66" customFormat="1" ht="15.75">
      <c r="A93" s="62"/>
      <c r="B93" s="62"/>
      <c r="C93" s="62"/>
      <c r="D93" s="62"/>
      <c r="E93" s="62"/>
      <c r="F93" s="62"/>
      <c r="G93" s="62"/>
      <c r="H93" s="63"/>
      <c r="I93" s="131"/>
      <c r="J93" s="477" t="s">
        <v>1030</v>
      </c>
      <c r="K93" s="276">
        <v>1.1</v>
      </c>
      <c r="L93" s="276">
        <v>1.1</v>
      </c>
      <c r="M93" s="276">
        <v>1.1</v>
      </c>
      <c r="N93" s="277">
        <v>1.1</v>
      </c>
    </row>
    <row r="94" spans="1:14" s="66" customFormat="1" ht="15.75">
      <c r="A94" s="62"/>
      <c r="B94" s="62"/>
      <c r="C94" s="62"/>
      <c r="D94" s="62"/>
      <c r="E94" s="62"/>
      <c r="F94" s="62"/>
      <c r="G94" s="62"/>
      <c r="H94" s="63"/>
      <c r="I94" s="131"/>
      <c r="J94" s="121" t="s">
        <v>947</v>
      </c>
      <c r="K94" s="276">
        <v>2.4</v>
      </c>
      <c r="L94" s="276"/>
      <c r="M94" s="276"/>
      <c r="N94" s="277"/>
    </row>
    <row r="95" spans="1:18" s="12" customFormat="1" ht="15" customHeight="1">
      <c r="A95" s="11"/>
      <c r="B95" s="11"/>
      <c r="C95" s="11"/>
      <c r="D95" s="11"/>
      <c r="E95" s="11"/>
      <c r="F95" s="11"/>
      <c r="G95" s="11"/>
      <c r="H95" s="33"/>
      <c r="I95" s="290" t="s">
        <v>894</v>
      </c>
      <c r="J95" s="122" t="s">
        <v>962</v>
      </c>
      <c r="K95" s="288">
        <f>K96+K97</f>
        <v>484.7</v>
      </c>
      <c r="L95" s="288">
        <f>L96+L97</f>
        <v>670.7</v>
      </c>
      <c r="M95" s="288">
        <f>M96+M97</f>
        <v>564.9000000000001</v>
      </c>
      <c r="N95" s="289">
        <f>N96+N97</f>
        <v>480.90000000000003</v>
      </c>
      <c r="O95" s="20"/>
      <c r="P95" s="20"/>
      <c r="Q95" s="20"/>
      <c r="R95" s="20"/>
    </row>
    <row r="96" spans="1:14" s="66" customFormat="1" ht="15.75">
      <c r="A96" s="62"/>
      <c r="B96" s="62"/>
      <c r="C96" s="62"/>
      <c r="D96" s="62"/>
      <c r="E96" s="62"/>
      <c r="F96" s="62"/>
      <c r="G96" s="62"/>
      <c r="H96" s="63"/>
      <c r="I96" s="131"/>
      <c r="J96" s="120" t="s">
        <v>946</v>
      </c>
      <c r="K96" s="276">
        <v>409.2</v>
      </c>
      <c r="L96" s="276">
        <v>337.3</v>
      </c>
      <c r="M96" s="276">
        <v>308.6</v>
      </c>
      <c r="N96" s="277">
        <v>258.6</v>
      </c>
    </row>
    <row r="97" spans="1:14" s="66" customFormat="1" ht="15.75">
      <c r="A97" s="62"/>
      <c r="B97" s="62"/>
      <c r="C97" s="62"/>
      <c r="D97" s="62"/>
      <c r="E97" s="62"/>
      <c r="F97" s="62"/>
      <c r="G97" s="62"/>
      <c r="H97" s="63"/>
      <c r="I97" s="131"/>
      <c r="J97" s="121" t="s">
        <v>947</v>
      </c>
      <c r="K97" s="276">
        <v>75.5</v>
      </c>
      <c r="L97" s="276">
        <v>333.4</v>
      </c>
      <c r="M97" s="276">
        <v>256.3</v>
      </c>
      <c r="N97" s="277">
        <v>222.3</v>
      </c>
    </row>
    <row r="98" spans="1:23" s="12" customFormat="1" ht="15" customHeight="1">
      <c r="A98" s="11"/>
      <c r="B98" s="11"/>
      <c r="C98" s="11"/>
      <c r="D98" s="11"/>
      <c r="E98" s="11"/>
      <c r="F98" s="11"/>
      <c r="G98" s="11"/>
      <c r="H98" s="33"/>
      <c r="I98" s="290" t="s">
        <v>895</v>
      </c>
      <c r="J98" s="122" t="s">
        <v>963</v>
      </c>
      <c r="K98" s="288">
        <f>K99+K101</f>
        <v>3371.1</v>
      </c>
      <c r="L98" s="288">
        <f>L99+L101</f>
        <v>3261.2</v>
      </c>
      <c r="M98" s="288">
        <f>M99+M101</f>
        <v>3556.1</v>
      </c>
      <c r="N98" s="289">
        <f>N99+N101</f>
        <v>3853.8</v>
      </c>
      <c r="O98" s="20"/>
      <c r="P98" s="20"/>
      <c r="Q98" s="66"/>
      <c r="R98" s="66"/>
      <c r="S98" s="66"/>
      <c r="T98" s="66"/>
      <c r="U98" s="66"/>
      <c r="V98" s="66"/>
      <c r="W98" s="66"/>
    </row>
    <row r="99" spans="1:23" s="66" customFormat="1" ht="15.75">
      <c r="A99" s="62"/>
      <c r="B99" s="62"/>
      <c r="C99" s="62"/>
      <c r="D99" s="62"/>
      <c r="E99" s="62"/>
      <c r="F99" s="62"/>
      <c r="G99" s="62"/>
      <c r="H99" s="63"/>
      <c r="I99" s="131"/>
      <c r="J99" s="120" t="s">
        <v>946</v>
      </c>
      <c r="K99" s="276">
        <v>3368.6</v>
      </c>
      <c r="L99" s="276">
        <v>3257.2</v>
      </c>
      <c r="M99" s="276">
        <v>3556.1</v>
      </c>
      <c r="N99" s="277">
        <v>3853.8</v>
      </c>
      <c r="Q99" s="20"/>
      <c r="R99" s="20"/>
      <c r="S99" s="12"/>
      <c r="T99" s="12"/>
      <c r="U99" s="12"/>
      <c r="V99" s="12"/>
      <c r="W99" s="12"/>
    </row>
    <row r="100" spans="1:14" s="66" customFormat="1" ht="15.75">
      <c r="A100" s="62"/>
      <c r="B100" s="62"/>
      <c r="C100" s="62"/>
      <c r="D100" s="62"/>
      <c r="E100" s="62"/>
      <c r="F100" s="62"/>
      <c r="G100" s="62"/>
      <c r="H100" s="63"/>
      <c r="I100" s="131"/>
      <c r="J100" s="143" t="s">
        <v>1031</v>
      </c>
      <c r="K100" s="276">
        <v>2571.9</v>
      </c>
      <c r="L100" s="276">
        <v>2511</v>
      </c>
      <c r="M100" s="276">
        <v>2799.8</v>
      </c>
      <c r="N100" s="277">
        <v>3057</v>
      </c>
    </row>
    <row r="101" spans="1:14" s="66" customFormat="1" ht="15.75">
      <c r="A101" s="62"/>
      <c r="B101" s="62"/>
      <c r="C101" s="62"/>
      <c r="D101" s="62"/>
      <c r="E101" s="62"/>
      <c r="F101" s="62"/>
      <c r="G101" s="62"/>
      <c r="H101" s="63"/>
      <c r="I101" s="131"/>
      <c r="J101" s="121" t="s">
        <v>947</v>
      </c>
      <c r="K101" s="276">
        <v>2.5</v>
      </c>
      <c r="L101" s="276">
        <v>4</v>
      </c>
      <c r="M101" s="276"/>
      <c r="N101" s="277"/>
    </row>
    <row r="102" spans="1:18" s="12" customFormat="1" ht="15" customHeight="1">
      <c r="A102" s="11"/>
      <c r="B102" s="11"/>
      <c r="C102" s="11"/>
      <c r="D102" s="11"/>
      <c r="E102" s="11"/>
      <c r="F102" s="11"/>
      <c r="G102" s="11"/>
      <c r="H102" s="33"/>
      <c r="I102" s="290" t="s">
        <v>896</v>
      </c>
      <c r="J102" s="122" t="s">
        <v>967</v>
      </c>
      <c r="K102" s="288">
        <f>K103+K105</f>
        <v>301</v>
      </c>
      <c r="L102" s="288">
        <f>L103+L105</f>
        <v>287.6</v>
      </c>
      <c r="M102" s="288">
        <f>M103+M105</f>
        <v>288.4</v>
      </c>
      <c r="N102" s="289">
        <f>N103+N105</f>
        <v>309.2</v>
      </c>
      <c r="O102" s="20"/>
      <c r="P102" s="20"/>
      <c r="Q102" s="20"/>
      <c r="R102" s="20"/>
    </row>
    <row r="103" spans="1:14" s="66" customFormat="1" ht="15.75">
      <c r="A103" s="62"/>
      <c r="B103" s="62"/>
      <c r="C103" s="62"/>
      <c r="D103" s="62"/>
      <c r="E103" s="62"/>
      <c r="F103" s="62"/>
      <c r="G103" s="62"/>
      <c r="H103" s="63"/>
      <c r="I103" s="131"/>
      <c r="J103" s="120" t="s">
        <v>946</v>
      </c>
      <c r="K103" s="286">
        <v>300.6</v>
      </c>
      <c r="L103" s="286">
        <v>287.6</v>
      </c>
      <c r="M103" s="286">
        <v>288.4</v>
      </c>
      <c r="N103" s="287">
        <v>309.2</v>
      </c>
    </row>
    <row r="104" spans="1:14" s="66" customFormat="1" ht="15.75">
      <c r="A104" s="62"/>
      <c r="B104" s="62"/>
      <c r="C104" s="62"/>
      <c r="D104" s="62"/>
      <c r="E104" s="62"/>
      <c r="F104" s="62"/>
      <c r="G104" s="62"/>
      <c r="H104" s="63"/>
      <c r="I104" s="131"/>
      <c r="J104" s="477" t="s">
        <v>1030</v>
      </c>
      <c r="K104" s="286">
        <v>154.2</v>
      </c>
      <c r="L104" s="286">
        <v>161.6</v>
      </c>
      <c r="M104" s="286">
        <v>162.3</v>
      </c>
      <c r="N104" s="287">
        <v>162.9</v>
      </c>
    </row>
    <row r="105" spans="1:14" s="66" customFormat="1" ht="15.75">
      <c r="A105" s="62"/>
      <c r="B105" s="62"/>
      <c r="C105" s="62"/>
      <c r="D105" s="62"/>
      <c r="E105" s="62"/>
      <c r="F105" s="62"/>
      <c r="G105" s="62"/>
      <c r="H105" s="63"/>
      <c r="I105" s="131"/>
      <c r="J105" s="121" t="s">
        <v>947</v>
      </c>
      <c r="K105" s="286">
        <v>0.4</v>
      </c>
      <c r="L105" s="286"/>
      <c r="M105" s="286"/>
      <c r="N105" s="287"/>
    </row>
    <row r="106" spans="1:18" s="12" customFormat="1" ht="15" customHeight="1">
      <c r="A106" s="11"/>
      <c r="B106" s="11"/>
      <c r="C106" s="11"/>
      <c r="D106" s="11"/>
      <c r="E106" s="11"/>
      <c r="F106" s="11"/>
      <c r="G106" s="11"/>
      <c r="H106" s="33"/>
      <c r="I106" s="290" t="s">
        <v>897</v>
      </c>
      <c r="J106" s="122" t="s">
        <v>1009</v>
      </c>
      <c r="K106" s="288">
        <f>K107+K108</f>
        <v>381.90000000000003</v>
      </c>
      <c r="L106" s="288">
        <f>L107+L108</f>
        <v>329.70000000000005</v>
      </c>
      <c r="M106" s="288">
        <f>M107+M108</f>
        <v>324.7</v>
      </c>
      <c r="N106" s="289">
        <f>N107+N108</f>
        <v>348.7</v>
      </c>
      <c r="O106" s="20"/>
      <c r="P106" s="20"/>
      <c r="Q106" s="20"/>
      <c r="R106" s="20"/>
    </row>
    <row r="107" spans="1:14" s="66" customFormat="1" ht="15.75">
      <c r="A107" s="62"/>
      <c r="B107" s="62"/>
      <c r="C107" s="62"/>
      <c r="D107" s="62"/>
      <c r="E107" s="62"/>
      <c r="F107" s="62"/>
      <c r="G107" s="62"/>
      <c r="H107" s="63"/>
      <c r="I107" s="131"/>
      <c r="J107" s="120" t="s">
        <v>946</v>
      </c>
      <c r="K107" s="276">
        <v>332.3</v>
      </c>
      <c r="L107" s="276">
        <v>324.1</v>
      </c>
      <c r="M107" s="276">
        <v>324.7</v>
      </c>
      <c r="N107" s="277">
        <v>324.7</v>
      </c>
    </row>
    <row r="108" spans="1:14" s="66" customFormat="1" ht="15.75">
      <c r="A108" s="62"/>
      <c r="B108" s="62"/>
      <c r="C108" s="62"/>
      <c r="D108" s="62"/>
      <c r="E108" s="62"/>
      <c r="F108" s="62"/>
      <c r="G108" s="62"/>
      <c r="H108" s="63"/>
      <c r="I108" s="131"/>
      <c r="J108" s="121" t="s">
        <v>947</v>
      </c>
      <c r="K108" s="276">
        <v>49.6</v>
      </c>
      <c r="L108" s="276">
        <v>5.6</v>
      </c>
      <c r="M108" s="276"/>
      <c r="N108" s="277">
        <v>24</v>
      </c>
    </row>
    <row r="109" spans="1:23" s="12" customFormat="1" ht="15" customHeight="1">
      <c r="A109" s="11"/>
      <c r="B109" s="11"/>
      <c r="C109" s="11"/>
      <c r="D109" s="11"/>
      <c r="E109" s="11"/>
      <c r="F109" s="11"/>
      <c r="G109" s="11"/>
      <c r="H109" s="33"/>
      <c r="I109" s="290" t="s">
        <v>898</v>
      </c>
      <c r="J109" s="122" t="s">
        <v>964</v>
      </c>
      <c r="K109" s="288">
        <f>K110+K112</f>
        <v>8789</v>
      </c>
      <c r="L109" s="288">
        <f>L110+L112</f>
        <v>8823.2</v>
      </c>
      <c r="M109" s="288">
        <f>M110+M112</f>
        <v>8661.7</v>
      </c>
      <c r="N109" s="289">
        <f>N110+N112</f>
        <v>8713.2</v>
      </c>
      <c r="O109" s="20"/>
      <c r="P109" s="20"/>
      <c r="Q109" s="66"/>
      <c r="R109" s="66"/>
      <c r="S109" s="66"/>
      <c r="T109" s="66"/>
      <c r="U109" s="66"/>
      <c r="V109" s="66"/>
      <c r="W109" s="66"/>
    </row>
    <row r="110" spans="1:14" s="66" customFormat="1" ht="15.75">
      <c r="A110" s="62"/>
      <c r="B110" s="62"/>
      <c r="C110" s="62"/>
      <c r="D110" s="62"/>
      <c r="E110" s="62"/>
      <c r="F110" s="62"/>
      <c r="G110" s="62"/>
      <c r="H110" s="63"/>
      <c r="I110" s="131"/>
      <c r="J110" s="120" t="s">
        <v>946</v>
      </c>
      <c r="K110" s="286">
        <v>8689.1</v>
      </c>
      <c r="L110" s="286">
        <v>8760.2</v>
      </c>
      <c r="M110" s="286">
        <v>8661.7</v>
      </c>
      <c r="N110" s="287">
        <v>8713.2</v>
      </c>
    </row>
    <row r="111" spans="1:14" s="66" customFormat="1" ht="15.75">
      <c r="A111" s="62"/>
      <c r="B111" s="62"/>
      <c r="C111" s="62"/>
      <c r="D111" s="62"/>
      <c r="E111" s="62"/>
      <c r="F111" s="62"/>
      <c r="G111" s="62"/>
      <c r="H111" s="63"/>
      <c r="I111" s="131"/>
      <c r="J111" s="477" t="s">
        <v>1030</v>
      </c>
      <c r="K111" s="286">
        <v>6273</v>
      </c>
      <c r="L111" s="286">
        <v>6433.1</v>
      </c>
      <c r="M111" s="286">
        <v>6476.9</v>
      </c>
      <c r="N111" s="287">
        <v>6521.9</v>
      </c>
    </row>
    <row r="112" spans="1:14" s="66" customFormat="1" ht="15.75">
      <c r="A112" s="62"/>
      <c r="B112" s="62"/>
      <c r="C112" s="62"/>
      <c r="D112" s="62"/>
      <c r="E112" s="62"/>
      <c r="F112" s="62"/>
      <c r="G112" s="62"/>
      <c r="H112" s="63"/>
      <c r="I112" s="131"/>
      <c r="J112" s="121" t="s">
        <v>947</v>
      </c>
      <c r="K112" s="286">
        <v>99.9</v>
      </c>
      <c r="L112" s="286">
        <v>63</v>
      </c>
      <c r="M112" s="286"/>
      <c r="N112" s="287"/>
    </row>
    <row r="113" spans="1:18" s="12" customFormat="1" ht="15" customHeight="1">
      <c r="A113" s="11"/>
      <c r="B113" s="11"/>
      <c r="C113" s="11"/>
      <c r="D113" s="11"/>
      <c r="E113" s="11"/>
      <c r="F113" s="11"/>
      <c r="G113" s="11"/>
      <c r="H113" s="33"/>
      <c r="I113" s="290" t="s">
        <v>899</v>
      </c>
      <c r="J113" s="122" t="s">
        <v>965</v>
      </c>
      <c r="K113" s="288">
        <f>K114+K119</f>
        <v>6486.5</v>
      </c>
      <c r="L113" s="288">
        <f>L114+L119</f>
        <v>7099.5</v>
      </c>
      <c r="M113" s="288">
        <f>M114+M119</f>
        <v>7244.700000000001</v>
      </c>
      <c r="N113" s="289">
        <f>N114+N119</f>
        <v>7478.6</v>
      </c>
      <c r="O113" s="20"/>
      <c r="P113" s="20"/>
      <c r="Q113" s="20"/>
      <c r="R113" s="20"/>
    </row>
    <row r="114" spans="1:14" s="66" customFormat="1" ht="15.75">
      <c r="A114" s="62"/>
      <c r="B114" s="62"/>
      <c r="C114" s="62"/>
      <c r="D114" s="62"/>
      <c r="E114" s="62"/>
      <c r="F114" s="62"/>
      <c r="G114" s="62"/>
      <c r="H114" s="63"/>
      <c r="I114" s="131"/>
      <c r="J114" s="120" t="s">
        <v>946</v>
      </c>
      <c r="K114" s="286">
        <v>6481.5</v>
      </c>
      <c r="L114" s="286">
        <v>7094.5</v>
      </c>
      <c r="M114" s="286">
        <v>7217.6</v>
      </c>
      <c r="N114" s="287">
        <v>7478.6</v>
      </c>
    </row>
    <row r="115" spans="1:14" s="66" customFormat="1" ht="15.75">
      <c r="A115" s="62"/>
      <c r="B115" s="62"/>
      <c r="C115" s="62"/>
      <c r="D115" s="62"/>
      <c r="E115" s="62"/>
      <c r="F115" s="62"/>
      <c r="G115" s="62"/>
      <c r="H115" s="63"/>
      <c r="I115" s="131"/>
      <c r="J115" s="477" t="s">
        <v>1030</v>
      </c>
      <c r="K115" s="286">
        <f>K116+K117</f>
        <v>256.5</v>
      </c>
      <c r="L115" s="286">
        <f>L116+L117</f>
        <v>260.2</v>
      </c>
      <c r="M115" s="286">
        <f>M116+M117</f>
        <v>263.7</v>
      </c>
      <c r="N115" s="287">
        <f>N116+N117</f>
        <v>265.3</v>
      </c>
    </row>
    <row r="116" spans="1:23" s="66" customFormat="1" ht="30">
      <c r="A116" s="62"/>
      <c r="B116" s="62"/>
      <c r="C116" s="62"/>
      <c r="D116" s="62"/>
      <c r="E116" s="62"/>
      <c r="F116" s="62"/>
      <c r="G116" s="62"/>
      <c r="H116" s="63"/>
      <c r="I116" s="131"/>
      <c r="J116" s="144" t="s">
        <v>1019</v>
      </c>
      <c r="K116" s="286">
        <v>84.2</v>
      </c>
      <c r="L116" s="286">
        <v>82.5</v>
      </c>
      <c r="M116" s="286">
        <v>83.5</v>
      </c>
      <c r="N116" s="287">
        <v>82.5</v>
      </c>
      <c r="Q116"/>
      <c r="R116"/>
      <c r="S116"/>
      <c r="T116"/>
      <c r="U116"/>
      <c r="V116"/>
      <c r="W116"/>
    </row>
    <row r="117" spans="1:23" s="66" customFormat="1" ht="15.75">
      <c r="A117" s="62"/>
      <c r="B117" s="62"/>
      <c r="C117" s="62"/>
      <c r="D117" s="62"/>
      <c r="E117" s="62"/>
      <c r="F117" s="62"/>
      <c r="G117" s="62"/>
      <c r="H117" s="63"/>
      <c r="I117" s="131"/>
      <c r="J117" s="145" t="s">
        <v>992</v>
      </c>
      <c r="K117" s="286">
        <v>172.3</v>
      </c>
      <c r="L117" s="286">
        <v>177.7</v>
      </c>
      <c r="M117" s="286">
        <v>180.2</v>
      </c>
      <c r="N117" s="287">
        <v>182.8</v>
      </c>
      <c r="Q117"/>
      <c r="R117"/>
      <c r="S117"/>
      <c r="T117"/>
      <c r="U117"/>
      <c r="V117"/>
      <c r="W117"/>
    </row>
    <row r="118" spans="1:23" s="66" customFormat="1" ht="15.75">
      <c r="A118" s="62"/>
      <c r="B118" s="62"/>
      <c r="C118" s="62"/>
      <c r="D118" s="62"/>
      <c r="E118" s="62"/>
      <c r="F118" s="62"/>
      <c r="G118" s="62"/>
      <c r="H118" s="63"/>
      <c r="I118" s="131"/>
      <c r="J118" s="143" t="s">
        <v>1032</v>
      </c>
      <c r="K118" s="286">
        <v>4738.2</v>
      </c>
      <c r="L118" s="286">
        <v>5225</v>
      </c>
      <c r="M118" s="286">
        <v>5266.4</v>
      </c>
      <c r="N118" s="287">
        <v>5433.9</v>
      </c>
      <c r="Q118"/>
      <c r="R118"/>
      <c r="S118"/>
      <c r="T118"/>
      <c r="U118"/>
      <c r="V118"/>
      <c r="W118"/>
    </row>
    <row r="119" spans="1:23" s="66" customFormat="1" ht="15.75">
      <c r="A119" s="62"/>
      <c r="B119" s="62"/>
      <c r="C119" s="62"/>
      <c r="D119" s="62"/>
      <c r="E119" s="62"/>
      <c r="F119" s="62"/>
      <c r="G119" s="62"/>
      <c r="H119" s="63"/>
      <c r="I119" s="131"/>
      <c r="J119" s="121" t="s">
        <v>947</v>
      </c>
      <c r="K119" s="286">
        <v>5</v>
      </c>
      <c r="L119" s="286">
        <v>5</v>
      </c>
      <c r="M119" s="286">
        <v>27.1</v>
      </c>
      <c r="N119" s="287"/>
      <c r="Q119"/>
      <c r="R119"/>
      <c r="S119"/>
      <c r="T119"/>
      <c r="U119"/>
      <c r="V119"/>
      <c r="W119"/>
    </row>
    <row r="120" spans="1:23" s="12" customFormat="1" ht="15" customHeight="1">
      <c r="A120" s="11"/>
      <c r="B120" s="11"/>
      <c r="C120" s="11"/>
      <c r="D120" s="11"/>
      <c r="E120" s="11"/>
      <c r="F120" s="11"/>
      <c r="G120" s="11"/>
      <c r="H120" s="33"/>
      <c r="I120" s="290" t="s">
        <v>900</v>
      </c>
      <c r="J120" s="122" t="s">
        <v>966</v>
      </c>
      <c r="K120" s="288">
        <f>K121+K122</f>
        <v>466.9</v>
      </c>
      <c r="L120" s="288">
        <f>L121+L122</f>
        <v>483</v>
      </c>
      <c r="M120" s="288">
        <f>M121+M122</f>
        <v>485.6</v>
      </c>
      <c r="N120" s="289">
        <f>N121+N122</f>
        <v>458.1</v>
      </c>
      <c r="O120" s="20"/>
      <c r="P120" s="20"/>
      <c r="Q120"/>
      <c r="R120"/>
      <c r="S120"/>
      <c r="T120"/>
      <c r="U120"/>
      <c r="V120"/>
      <c r="W120"/>
    </row>
    <row r="121" spans="1:23" s="66" customFormat="1" ht="15.75">
      <c r="A121" s="62"/>
      <c r="B121" s="62"/>
      <c r="C121" s="62"/>
      <c r="D121" s="62"/>
      <c r="E121" s="62"/>
      <c r="F121" s="62"/>
      <c r="G121" s="62"/>
      <c r="H121" s="63"/>
      <c r="I121" s="131"/>
      <c r="J121" s="120" t="s">
        <v>946</v>
      </c>
      <c r="K121" s="276">
        <v>466.5</v>
      </c>
      <c r="L121" s="276">
        <v>482.5</v>
      </c>
      <c r="M121" s="276">
        <v>485.6</v>
      </c>
      <c r="N121" s="277">
        <v>458.1</v>
      </c>
      <c r="Q121"/>
      <c r="R121"/>
      <c r="S121"/>
      <c r="T121"/>
      <c r="U121"/>
      <c r="V121"/>
      <c r="W121"/>
    </row>
    <row r="122" spans="1:23" s="66" customFormat="1" ht="16.5" thickBot="1">
      <c r="A122" s="62"/>
      <c r="B122" s="62"/>
      <c r="C122" s="62"/>
      <c r="D122" s="62"/>
      <c r="E122" s="62"/>
      <c r="F122" s="62"/>
      <c r="G122" s="62"/>
      <c r="H122" s="63"/>
      <c r="I122" s="133"/>
      <c r="J122" s="121" t="s">
        <v>947</v>
      </c>
      <c r="K122" s="276">
        <v>0.4</v>
      </c>
      <c r="L122" s="276">
        <v>0.5</v>
      </c>
      <c r="M122" s="276"/>
      <c r="N122" s="277"/>
      <c r="Q122"/>
      <c r="R122"/>
      <c r="S122"/>
      <c r="T122"/>
      <c r="U122"/>
      <c r="V122"/>
      <c r="W122"/>
    </row>
    <row r="123" spans="1:14" ht="19.5" thickTop="1">
      <c r="A123" s="54"/>
      <c r="B123" s="54"/>
      <c r="C123" s="54"/>
      <c r="D123" s="54"/>
      <c r="E123" s="54"/>
      <c r="F123" s="54"/>
      <c r="G123" s="54"/>
      <c r="H123" s="55"/>
      <c r="I123" s="99"/>
      <c r="J123" s="119" t="s">
        <v>948</v>
      </c>
      <c r="K123" s="60">
        <f>K7-K38</f>
        <v>-4182.800000000007</v>
      </c>
      <c r="L123" s="60">
        <f>L7-L38</f>
        <v>-4188.400000000005</v>
      </c>
      <c r="M123" s="60">
        <f>M7-M38</f>
        <v>-4571.100000000006</v>
      </c>
      <c r="N123" s="93">
        <f>N7-N38</f>
        <v>-4924.300000000003</v>
      </c>
    </row>
    <row r="124" spans="1:14" ht="15">
      <c r="A124" s="54"/>
      <c r="B124" s="54"/>
      <c r="C124" s="54"/>
      <c r="D124" s="54"/>
      <c r="E124" s="54"/>
      <c r="F124" s="54"/>
      <c r="G124" s="54"/>
      <c r="H124" s="55"/>
      <c r="I124" s="103"/>
      <c r="J124" s="38"/>
      <c r="K124" s="59"/>
      <c r="L124" s="59"/>
      <c r="M124" s="59"/>
      <c r="N124" s="71"/>
    </row>
    <row r="125" spans="9:14" ht="19.5" thickBot="1">
      <c r="I125" s="134"/>
      <c r="J125" s="119" t="s">
        <v>969</v>
      </c>
      <c r="K125" s="60">
        <f>K127+K138+K147</f>
        <v>4182.800000000001</v>
      </c>
      <c r="L125" s="60">
        <f>L127+L138+L147</f>
        <v>4188.4000000000015</v>
      </c>
      <c r="M125" s="60">
        <f>M127+M138+M147</f>
        <v>4571.0999999999985</v>
      </c>
      <c r="N125" s="93">
        <f>N127+N138+N147</f>
        <v>4924.3</v>
      </c>
    </row>
    <row r="126" spans="9:14" ht="15.75" thickTop="1">
      <c r="I126" s="135"/>
      <c r="J126" s="123"/>
      <c r="K126" s="16"/>
      <c r="L126" s="16"/>
      <c r="M126" s="16"/>
      <c r="N126" s="76"/>
    </row>
    <row r="127" spans="9:14" ht="17.25">
      <c r="I127" s="100" t="s">
        <v>11</v>
      </c>
      <c r="J127" s="110" t="s">
        <v>970</v>
      </c>
      <c r="K127" s="52">
        <f>K128+K131+K132+K133+K136</f>
        <v>-135.90000000000003</v>
      </c>
      <c r="L127" s="52">
        <f>L128+L131+L132+L133+L136</f>
        <v>-2104</v>
      </c>
      <c r="M127" s="52">
        <f>M128+M131+M132+M133+M136</f>
        <v>-1589.9</v>
      </c>
      <c r="N127" s="74">
        <f>N128+N131+N132+N133+N136</f>
        <v>-520.1</v>
      </c>
    </row>
    <row r="128" spans="9:14" ht="15">
      <c r="I128" s="103" t="s">
        <v>51</v>
      </c>
      <c r="J128" s="446" t="s">
        <v>971</v>
      </c>
      <c r="K128" s="18">
        <f>K129+K130</f>
        <v>310</v>
      </c>
      <c r="L128" s="18">
        <f>L129+L130</f>
        <v>210</v>
      </c>
      <c r="M128" s="18">
        <f>M129+M130</f>
        <v>210</v>
      </c>
      <c r="N128" s="75">
        <f>N129+N130</f>
        <v>210</v>
      </c>
    </row>
    <row r="129" spans="9:14" ht="15">
      <c r="I129" s="104" t="s">
        <v>76</v>
      </c>
      <c r="J129" s="113" t="s">
        <v>972</v>
      </c>
      <c r="K129" s="17">
        <v>300</v>
      </c>
      <c r="L129" s="17">
        <v>200</v>
      </c>
      <c r="M129" s="17">
        <v>200</v>
      </c>
      <c r="N129" s="77">
        <v>200</v>
      </c>
    </row>
    <row r="130" spans="9:14" ht="15">
      <c r="I130" s="104" t="s">
        <v>100</v>
      </c>
      <c r="J130" s="113" t="s">
        <v>973</v>
      </c>
      <c r="K130" s="17">
        <v>10</v>
      </c>
      <c r="L130" s="17">
        <v>10</v>
      </c>
      <c r="M130" s="17">
        <v>10</v>
      </c>
      <c r="N130" s="77">
        <v>10</v>
      </c>
    </row>
    <row r="131" spans="9:14" ht="15">
      <c r="I131" s="103" t="s">
        <v>210</v>
      </c>
      <c r="J131" s="446" t="s">
        <v>978</v>
      </c>
      <c r="K131" s="16">
        <v>265.7</v>
      </c>
      <c r="L131" s="18">
        <v>0</v>
      </c>
      <c r="M131" s="18">
        <v>0</v>
      </c>
      <c r="N131" s="75">
        <v>0</v>
      </c>
    </row>
    <row r="132" spans="9:14" ht="15">
      <c r="I132" s="103" t="s">
        <v>320</v>
      </c>
      <c r="J132" s="446" t="s">
        <v>980</v>
      </c>
      <c r="K132" s="18">
        <v>40.8</v>
      </c>
      <c r="L132" s="18">
        <v>51.5</v>
      </c>
      <c r="M132" s="18">
        <v>54.2</v>
      </c>
      <c r="N132" s="75">
        <v>60.4</v>
      </c>
    </row>
    <row r="133" spans="9:14" ht="22.5" customHeight="1">
      <c r="I133" s="103" t="s">
        <v>384</v>
      </c>
      <c r="J133" s="446" t="s">
        <v>979</v>
      </c>
      <c r="K133" s="18">
        <f>K134+K135</f>
        <v>-788.2</v>
      </c>
      <c r="L133" s="18">
        <f>L134+L135</f>
        <v>-2366.6</v>
      </c>
      <c r="M133" s="18">
        <f>M134+M135</f>
        <v>-1855.4</v>
      </c>
      <c r="N133" s="75">
        <f>N134+N135</f>
        <v>-792.2</v>
      </c>
    </row>
    <row r="134" spans="9:14" ht="15">
      <c r="I134" s="104" t="s">
        <v>386</v>
      </c>
      <c r="J134" s="113" t="s">
        <v>981</v>
      </c>
      <c r="K134" s="17">
        <v>-503.4</v>
      </c>
      <c r="L134" s="17">
        <v>-1815.5</v>
      </c>
      <c r="M134" s="17">
        <v>-1243.4</v>
      </c>
      <c r="N134" s="77">
        <v>-253.7</v>
      </c>
    </row>
    <row r="135" spans="9:14" ht="15">
      <c r="I135" s="104" t="s">
        <v>395</v>
      </c>
      <c r="J135" s="113" t="s">
        <v>982</v>
      </c>
      <c r="K135" s="17">
        <v>-284.8</v>
      </c>
      <c r="L135" s="17">
        <v>-551.1</v>
      </c>
      <c r="M135" s="17">
        <v>-612</v>
      </c>
      <c r="N135" s="77">
        <v>-538.5</v>
      </c>
    </row>
    <row r="136" spans="9:14" ht="15">
      <c r="I136" s="103" t="s">
        <v>404</v>
      </c>
      <c r="J136" s="446" t="s">
        <v>983</v>
      </c>
      <c r="K136" s="18">
        <f>K137</f>
        <v>35.8</v>
      </c>
      <c r="L136" s="18">
        <f>L137</f>
        <v>1.1</v>
      </c>
      <c r="M136" s="18">
        <f>M137</f>
        <v>1.3</v>
      </c>
      <c r="N136" s="75">
        <f>N137</f>
        <v>1.7</v>
      </c>
    </row>
    <row r="137" spans="9:14" ht="15">
      <c r="I137" s="104" t="s">
        <v>416</v>
      </c>
      <c r="J137" s="113" t="s">
        <v>984</v>
      </c>
      <c r="K137" s="17">
        <v>35.8</v>
      </c>
      <c r="L137" s="17">
        <v>1.1</v>
      </c>
      <c r="M137" s="17">
        <v>1.3</v>
      </c>
      <c r="N137" s="77">
        <v>1.7</v>
      </c>
    </row>
    <row r="138" spans="9:14" ht="17.25">
      <c r="I138" s="100" t="s">
        <v>12</v>
      </c>
      <c r="J138" s="110" t="s">
        <v>974</v>
      </c>
      <c r="K138" s="52">
        <f>K139+K141+K142+K143+K144</f>
        <v>5154.6</v>
      </c>
      <c r="L138" s="52">
        <f>L139+L141+L142+L143+L144</f>
        <v>6434.000000000001</v>
      </c>
      <c r="M138" s="52">
        <f>M139+M141+M142+M143+M144</f>
        <v>6095.2</v>
      </c>
      <c r="N138" s="74">
        <f>N139+N141+N142+N143+N144</f>
        <v>5594.8</v>
      </c>
    </row>
    <row r="139" spans="9:14" ht="15">
      <c r="I139" s="103" t="s">
        <v>464</v>
      </c>
      <c r="J139" s="446" t="s">
        <v>975</v>
      </c>
      <c r="K139" s="18">
        <f>K140</f>
        <v>200</v>
      </c>
      <c r="L139" s="18">
        <f>L140</f>
        <v>-268</v>
      </c>
      <c r="M139" s="18">
        <f>M140</f>
        <v>1313</v>
      </c>
      <c r="N139" s="75">
        <f>N140</f>
        <v>2254</v>
      </c>
    </row>
    <row r="140" spans="9:14" ht="15">
      <c r="I140" s="104" t="s">
        <v>466</v>
      </c>
      <c r="J140" s="446" t="s">
        <v>1062</v>
      </c>
      <c r="K140" s="17">
        <v>200</v>
      </c>
      <c r="L140" s="17">
        <v>-268</v>
      </c>
      <c r="M140" s="17">
        <v>1313</v>
      </c>
      <c r="N140" s="77">
        <v>2254</v>
      </c>
    </row>
    <row r="141" spans="9:14" ht="15">
      <c r="I141" s="103" t="s">
        <v>602</v>
      </c>
      <c r="J141" s="446" t="s">
        <v>1041</v>
      </c>
      <c r="K141" s="16">
        <v>-265.7</v>
      </c>
      <c r="L141" s="18">
        <v>0</v>
      </c>
      <c r="M141" s="18">
        <v>0</v>
      </c>
      <c r="N141" s="75">
        <v>0</v>
      </c>
    </row>
    <row r="142" spans="9:14" ht="15">
      <c r="I142" s="103" t="s">
        <v>693</v>
      </c>
      <c r="J142" s="446" t="s">
        <v>1052</v>
      </c>
      <c r="K142" s="16">
        <v>-107.7</v>
      </c>
      <c r="L142" s="18">
        <v>0</v>
      </c>
      <c r="M142" s="18">
        <v>0</v>
      </c>
      <c r="N142" s="75">
        <v>0</v>
      </c>
    </row>
    <row r="143" spans="9:14" ht="15">
      <c r="I143" s="103" t="s">
        <v>742</v>
      </c>
      <c r="J143" s="446" t="s">
        <v>1043</v>
      </c>
      <c r="K143" s="18">
        <v>0</v>
      </c>
      <c r="L143" s="18">
        <v>0</v>
      </c>
      <c r="M143" s="18">
        <v>0</v>
      </c>
      <c r="N143" s="75">
        <v>0</v>
      </c>
    </row>
    <row r="144" spans="9:14" ht="15">
      <c r="I144" s="103" t="s">
        <v>841</v>
      </c>
      <c r="J144" s="446" t="s">
        <v>976</v>
      </c>
      <c r="K144" s="18">
        <f>K145+K146</f>
        <v>5328</v>
      </c>
      <c r="L144" s="18">
        <f>L145+L146</f>
        <v>6702.000000000001</v>
      </c>
      <c r="M144" s="18">
        <f>M145+M146</f>
        <v>4782.2</v>
      </c>
      <c r="N144" s="75">
        <f>N145+N146</f>
        <v>3340.8</v>
      </c>
    </row>
    <row r="145" spans="9:14" ht="15">
      <c r="I145" s="103"/>
      <c r="J145" s="113" t="s">
        <v>985</v>
      </c>
      <c r="K145" s="18">
        <v>6538.6</v>
      </c>
      <c r="L145" s="18">
        <v>8600.2</v>
      </c>
      <c r="M145" s="18">
        <v>7303.5</v>
      </c>
      <c r="N145" s="75">
        <v>6781.5</v>
      </c>
    </row>
    <row r="146" spans="9:14" ht="15">
      <c r="I146" s="103"/>
      <c r="J146" s="113" t="s">
        <v>977</v>
      </c>
      <c r="K146" s="18">
        <v>-1210.6</v>
      </c>
      <c r="L146" s="18">
        <v>-1898.2</v>
      </c>
      <c r="M146" s="18">
        <v>-2521.3</v>
      </c>
      <c r="N146" s="75">
        <v>-3440.7</v>
      </c>
    </row>
    <row r="147" spans="9:14" ht="18" thickBot="1">
      <c r="I147" s="100" t="s">
        <v>22</v>
      </c>
      <c r="J147" s="295" t="s">
        <v>1044</v>
      </c>
      <c r="K147" s="272">
        <f>K148-(-K149)</f>
        <v>-835.9000000000001</v>
      </c>
      <c r="L147" s="272">
        <f>L148-(-L149)</f>
        <v>-141.5999999999999</v>
      </c>
      <c r="M147" s="272">
        <f>M148-(-M149)</f>
        <v>65.79999999999973</v>
      </c>
      <c r="N147" s="273">
        <f>N148-(-N149)</f>
        <v>-150.39999999999964</v>
      </c>
    </row>
    <row r="148" spans="9:14" ht="15" hidden="1">
      <c r="I148" s="103" t="s">
        <v>874</v>
      </c>
      <c r="J148" s="291" t="s">
        <v>901</v>
      </c>
      <c r="K148" s="292">
        <v>2302.2</v>
      </c>
      <c r="L148" s="292">
        <v>3215.6</v>
      </c>
      <c r="M148" s="292">
        <v>3357.1</v>
      </c>
      <c r="N148" s="293">
        <v>3291.3</v>
      </c>
    </row>
    <row r="149" spans="9:14" ht="15.75" hidden="1" thickBot="1">
      <c r="I149" s="140" t="s">
        <v>875</v>
      </c>
      <c r="J149" s="126" t="s">
        <v>902</v>
      </c>
      <c r="K149" s="81">
        <v>-3138.1</v>
      </c>
      <c r="L149" s="81">
        <v>-3357.2</v>
      </c>
      <c r="M149" s="81">
        <v>-3291.3</v>
      </c>
      <c r="N149" s="82">
        <v>-3441.7</v>
      </c>
    </row>
    <row r="151" spans="11:14" ht="15">
      <c r="K151" s="19"/>
      <c r="L151" s="19"/>
      <c r="M151" s="19"/>
      <c r="N151" s="19"/>
    </row>
  </sheetData>
  <sheetProtection/>
  <autoFilter ref="A5:J37"/>
  <mergeCells count="3">
    <mergeCell ref="A2:N2"/>
    <mergeCell ref="L4:N4"/>
    <mergeCell ref="M1:N1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2" manualBreakCount="2">
    <brk id="57" max="13" man="1"/>
    <brk id="11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51"/>
  <sheetViews>
    <sheetView showZeros="0" zoomScalePageLayoutView="0" workbookViewId="0" topLeftCell="I100">
      <selection activeCell="J118" sqref="J118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5.140625" style="10" customWidth="1"/>
    <col min="11" max="14" width="11.28125" style="0" customWidth="1"/>
  </cols>
  <sheetData>
    <row r="1" spans="13:14" ht="15.75">
      <c r="M1" s="484" t="s">
        <v>1067</v>
      </c>
      <c r="N1" s="484"/>
    </row>
    <row r="2" spans="1:14" ht="27.75" customHeight="1">
      <c r="A2" s="483" t="s">
        <v>1028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987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1027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249" t="s">
        <v>1</v>
      </c>
      <c r="J7" s="109" t="s">
        <v>909</v>
      </c>
      <c r="K7" s="167">
        <f>'BS mi. lei'!K7/'BS  %PIB (2)'!K$150*100</f>
        <v>23.504794007490627</v>
      </c>
      <c r="L7" s="167">
        <f>'BS mi. lei'!L7/'BS  %PIB (2)'!L$150*100</f>
        <v>22.338865546218486</v>
      </c>
      <c r="M7" s="167">
        <f>'BS mi. lei'!M7/'BS  %PIB (2)'!M$150*100</f>
        <v>22.22974887314874</v>
      </c>
      <c r="N7" s="168">
        <f>'BS mi. lei'!N7/'BS  %PIB (2)'!N$150*100</f>
        <v>22.025236406619385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231" t="s">
        <v>3</v>
      </c>
      <c r="J8" s="110" t="s">
        <v>914</v>
      </c>
      <c r="K8" s="206">
        <f>'BS mi. lei'!K8/'BS  %PIB (2)'!K$150*100</f>
        <v>19.70846441947565</v>
      </c>
      <c r="L8" s="206">
        <f>'BS mi. lei'!L8/'BS  %PIB (2)'!L$150*100</f>
        <v>19.599159663865546</v>
      </c>
      <c r="M8" s="206">
        <f>'BS mi. lei'!M8/'BS  %PIB (2)'!M$150*100</f>
        <v>20.024018029620088</v>
      </c>
      <c r="N8" s="233">
        <f>'BS mi. lei'!N8/'BS  %PIB (2)'!N$150*100</f>
        <v>20.32630023640662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296" t="s">
        <v>4</v>
      </c>
      <c r="J9" s="111" t="s">
        <v>915</v>
      </c>
      <c r="K9" s="183">
        <f>'BS mi. lei'!K9/'BS  %PIB (2)'!K$150*100</f>
        <v>3.3183520599250933</v>
      </c>
      <c r="L9" s="183">
        <f>'BS mi. lei'!L9/'BS  %PIB (2)'!L$150*100</f>
        <v>3.4904761904761905</v>
      </c>
      <c r="M9" s="183">
        <f>'BS mi. lei'!M9/'BS  %PIB (2)'!M$150*100</f>
        <v>3.5080489375402446</v>
      </c>
      <c r="N9" s="184">
        <f>'BS mi. lei'!N9/'BS  %PIB (2)'!N$150*100</f>
        <v>3.54160756501182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296" t="s">
        <v>5</v>
      </c>
      <c r="J10" s="112" t="s">
        <v>916</v>
      </c>
      <c r="K10" s="183">
        <f>'BS mi. lei'!K10/'BS  %PIB (2)'!K$150*100</f>
        <v>1.0016479400749063</v>
      </c>
      <c r="L10" s="183">
        <f>'BS mi. lei'!L10/'BS  %PIB (2)'!L$150*100</f>
        <v>1.0021008403361344</v>
      </c>
      <c r="M10" s="183">
        <f>'BS mi. lei'!M10/'BS  %PIB (2)'!M$150*100</f>
        <v>1.001481004507405</v>
      </c>
      <c r="N10" s="184">
        <f>'BS mi. lei'!N10/'BS  %PIB (2)'!N$150*100</f>
        <v>1.0352836879432625</v>
      </c>
    </row>
    <row r="11" spans="1:14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296" t="s">
        <v>8</v>
      </c>
      <c r="J11" s="112" t="s">
        <v>917</v>
      </c>
      <c r="K11" s="183">
        <f>'BS mi. lei'!K11/'BS  %PIB (2)'!K$150*100</f>
        <v>2.316704119850187</v>
      </c>
      <c r="L11" s="183">
        <f>'BS mi. lei'!L11/'BS  %PIB (2)'!L$150*100</f>
        <v>2.488375350140056</v>
      </c>
      <c r="M11" s="183">
        <f>'BS mi. lei'!M11/'BS  %PIB (2)'!M$150*100</f>
        <v>2.50656793303284</v>
      </c>
      <c r="N11" s="184">
        <f>'BS mi. lei'!N11/'BS  %PIB (2)'!N$150*100</f>
        <v>2.506323877068558</v>
      </c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297" t="s">
        <v>9</v>
      </c>
      <c r="J12" s="111" t="s">
        <v>918</v>
      </c>
      <c r="K12" s="171">
        <f>'BS mi. lei'!K12/'BS  %PIB (2)'!K$150*100</f>
        <v>0.0398501872659176</v>
      </c>
      <c r="L12" s="183">
        <f>'BS mi. lei'!L12/'BS  %PIB (2)'!L$150*100</f>
        <v>0.062324929971988796</v>
      </c>
      <c r="M12" s="183">
        <f>'BS mi. lei'!M12/'BS  %PIB (2)'!M$150*100</f>
        <v>0.09014810045074051</v>
      </c>
      <c r="N12" s="184">
        <f>'BS mi. lei'!N12/'BS  %PIB (2)'!N$150*100</f>
        <v>0.12706855791962177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7</v>
      </c>
      <c r="E13" s="5" t="s">
        <v>1</v>
      </c>
      <c r="F13" s="5" t="s">
        <v>2</v>
      </c>
      <c r="G13" s="5" t="s">
        <v>2</v>
      </c>
      <c r="H13" s="30"/>
      <c r="I13" s="38" t="s">
        <v>14</v>
      </c>
      <c r="J13" s="113" t="s">
        <v>921</v>
      </c>
      <c r="K13" s="298">
        <f>'BS mi. lei'!K13/'BS  %PIB (2)'!K$150*100</f>
        <v>0.002397003745318352</v>
      </c>
      <c r="L13" s="298">
        <f>'BS mi. lei'!L13/'BS  %PIB (2)'!L$150*100</f>
        <v>0.0014005602240896359</v>
      </c>
      <c r="M13" s="298">
        <f>'BS mi. lei'!M13/'BS  %PIB (2)'!M$150*100</f>
        <v>0.00128783000643915</v>
      </c>
      <c r="N13" s="299">
        <f>'BS mi. lei'!N13/'BS  %PIB (2)'!N$150*100</f>
        <v>0.001182033096926714</v>
      </c>
    </row>
    <row r="14" spans="1:14" ht="15" customHeight="1">
      <c r="A14" s="5"/>
      <c r="B14" s="5"/>
      <c r="C14" s="5"/>
      <c r="D14" s="5"/>
      <c r="E14" s="5"/>
      <c r="F14" s="5"/>
      <c r="G14" s="5"/>
      <c r="H14" s="30"/>
      <c r="I14" s="38"/>
      <c r="J14" s="113" t="s">
        <v>922</v>
      </c>
      <c r="K14" s="171">
        <f>'BS mi. lei'!K14/'BS  %PIB (2)'!K$150*100</f>
        <v>0.03745318352059925</v>
      </c>
      <c r="L14" s="183">
        <f>'BS mi. lei'!L14/'BS  %PIB (2)'!L$150*100</f>
        <v>0.060924369747899165</v>
      </c>
      <c r="M14" s="183">
        <f>'BS mi. lei'!M14/'BS  %PIB (2)'!M$150*100</f>
        <v>0.08886027044430135</v>
      </c>
      <c r="N14" s="184">
        <f>'BS mi. lei'!N14/'BS  %PIB (2)'!N$150*100</f>
        <v>0.12588652482269502</v>
      </c>
    </row>
    <row r="15" spans="1:14" ht="15" customHeight="1">
      <c r="A15" s="5" t="s">
        <v>1</v>
      </c>
      <c r="B15" s="5" t="s">
        <v>1</v>
      </c>
      <c r="C15" s="5" t="s">
        <v>11</v>
      </c>
      <c r="D15" s="5" t="s">
        <v>2</v>
      </c>
      <c r="E15" s="5" t="s">
        <v>2</v>
      </c>
      <c r="F15" s="5" t="s">
        <v>2</v>
      </c>
      <c r="G15" s="5" t="s">
        <v>2</v>
      </c>
      <c r="H15" s="30"/>
      <c r="I15" s="231" t="s">
        <v>15</v>
      </c>
      <c r="J15" s="116" t="s">
        <v>923</v>
      </c>
      <c r="K15" s="206">
        <f>'BS mi. lei'!K15/'BS  %PIB (2)'!K$150*100</f>
        <v>15.385767790262166</v>
      </c>
      <c r="L15" s="206">
        <f>'BS mi. lei'!L15/'BS  %PIB (2)'!L$150*100</f>
        <v>15.064565826330533</v>
      </c>
      <c r="M15" s="206">
        <f>'BS mi. lei'!M15/'BS  %PIB (2)'!M$150*100</f>
        <v>15.392981326464906</v>
      </c>
      <c r="N15" s="233">
        <f>'BS mi. lei'!N15/'BS  %PIB (2)'!N$150*100</f>
        <v>15.690898345153666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1</v>
      </c>
      <c r="E16" s="5" t="s">
        <v>2</v>
      </c>
      <c r="F16" s="5" t="s">
        <v>2</v>
      </c>
      <c r="G16" s="5" t="s">
        <v>2</v>
      </c>
      <c r="H16" s="30"/>
      <c r="I16" s="38" t="s">
        <v>16</v>
      </c>
      <c r="J16" s="213" t="s">
        <v>924</v>
      </c>
      <c r="K16" s="183">
        <f>'BS mi. lei'!K16/'BS  %PIB (2)'!K$150*100</f>
        <v>11.438726591760298</v>
      </c>
      <c r="L16" s="183">
        <f>'BS mi. lei'!L16/'BS  %PIB (2)'!L$150*100</f>
        <v>11.007492997198879</v>
      </c>
      <c r="M16" s="183">
        <f>'BS mi. lei'!M16/'BS  %PIB (2)'!M$150*100</f>
        <v>11.193367675466838</v>
      </c>
      <c r="N16" s="184">
        <f>'BS mi. lei'!N16/'BS  %PIB (2)'!N$150*100</f>
        <v>11.43274231678487</v>
      </c>
    </row>
    <row r="17" spans="1:14" ht="29.2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1</v>
      </c>
      <c r="F17" s="5" t="s">
        <v>2</v>
      </c>
      <c r="G17" s="5" t="s">
        <v>2</v>
      </c>
      <c r="H17" s="30"/>
      <c r="I17" s="38" t="s">
        <v>17</v>
      </c>
      <c r="J17" s="113" t="s">
        <v>1013</v>
      </c>
      <c r="K17" s="183">
        <f>'BS mi. lei'!K17/'BS  %PIB (2)'!K$150*100</f>
        <v>4.112134831460674</v>
      </c>
      <c r="L17" s="183">
        <f>'BS mi. lei'!L17/'BS  %PIB (2)'!L$150*100</f>
        <v>4.107633053221289</v>
      </c>
      <c r="M17" s="183">
        <f>'BS mi. lei'!M17/'BS  %PIB (2)'!M$150*100</f>
        <v>4.1064391500321955</v>
      </c>
      <c r="N17" s="184">
        <f>'BS mi. lei'!N17/'BS  %PIB (2)'!N$150*100</f>
        <v>4.105851063829787</v>
      </c>
    </row>
    <row r="18" spans="1:14" ht="1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6</v>
      </c>
      <c r="F18" s="5" t="s">
        <v>2</v>
      </c>
      <c r="G18" s="5" t="s">
        <v>2</v>
      </c>
      <c r="H18" s="30"/>
      <c r="I18" s="38" t="s">
        <v>18</v>
      </c>
      <c r="J18" s="113" t="s">
        <v>925</v>
      </c>
      <c r="K18" s="183">
        <f>'BS mi. lei'!K18/'BS  %PIB (2)'!K$150*100</f>
        <v>8.939775280898877</v>
      </c>
      <c r="L18" s="183">
        <f>'BS mi. lei'!L18/'BS  %PIB (2)'!L$150*100</f>
        <v>8.5</v>
      </c>
      <c r="M18" s="183">
        <f>'BS mi. lei'!M18/'BS  %PIB (2)'!M$150*100</f>
        <v>8.687057308435286</v>
      </c>
      <c r="N18" s="184">
        <f>'BS mi. lei'!N18/'BS  %PIB (2)'!N$150*100</f>
        <v>8.92677304964539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1</v>
      </c>
      <c r="E19" s="5" t="s">
        <v>7</v>
      </c>
      <c r="F19" s="5" t="s">
        <v>2</v>
      </c>
      <c r="G19" s="5" t="s">
        <v>2</v>
      </c>
      <c r="H19" s="30"/>
      <c r="I19" s="38" t="s">
        <v>19</v>
      </c>
      <c r="J19" s="113" t="s">
        <v>926</v>
      </c>
      <c r="K19" s="183">
        <f>'BS mi. lei'!K19/'BS  %PIB (2)'!K$150*100</f>
        <v>-1.6131835205992509</v>
      </c>
      <c r="L19" s="183">
        <f>'BS mi. lei'!L19/'BS  %PIB (2)'!L$150*100</f>
        <v>-1.6001400560224088</v>
      </c>
      <c r="M19" s="183">
        <f>'BS mi. lei'!M19/'BS  %PIB (2)'!M$150*100</f>
        <v>-1.6001287830006439</v>
      </c>
      <c r="N19" s="184">
        <f>'BS mi. lei'!N19/'BS  %PIB (2)'!N$150*100</f>
        <v>-1.5998817966903074</v>
      </c>
    </row>
    <row r="20" spans="1:18" ht="15" customHeight="1">
      <c r="A20" s="5" t="s">
        <v>1</v>
      </c>
      <c r="B20" s="5" t="s">
        <v>1</v>
      </c>
      <c r="C20" s="5" t="s">
        <v>11</v>
      </c>
      <c r="D20" s="5" t="s">
        <v>6</v>
      </c>
      <c r="E20" s="5" t="s">
        <v>2</v>
      </c>
      <c r="F20" s="5" t="s">
        <v>2</v>
      </c>
      <c r="G20" s="5" t="s">
        <v>2</v>
      </c>
      <c r="H20" s="30"/>
      <c r="I20" s="38" t="s">
        <v>20</v>
      </c>
      <c r="J20" s="116" t="s">
        <v>927</v>
      </c>
      <c r="K20" s="183">
        <f>'BS mi. lei'!K20/'BS  %PIB (2)'!K$150*100</f>
        <v>3.2228464419475653</v>
      </c>
      <c r="L20" s="183">
        <f>'BS mi. lei'!L20/'BS  %PIB (2)'!L$150*100</f>
        <v>3.3523809523809525</v>
      </c>
      <c r="M20" s="183">
        <f>'BS mi. lei'!M20/'BS  %PIB (2)'!M$150*100</f>
        <v>3.4952994204764978</v>
      </c>
      <c r="N20" s="184">
        <f>'BS mi. lei'!N20/'BS  %PIB (2)'!N$150*100</f>
        <v>3.5586288416075647</v>
      </c>
      <c r="O20" s="56"/>
      <c r="P20" s="56"/>
      <c r="Q20" s="56"/>
      <c r="R20" s="56"/>
    </row>
    <row r="21" spans="1:14" ht="15">
      <c r="A21" s="5"/>
      <c r="B21" s="5"/>
      <c r="C21" s="5"/>
      <c r="D21" s="5"/>
      <c r="E21" s="5"/>
      <c r="F21" s="5"/>
      <c r="G21" s="6"/>
      <c r="H21" s="32"/>
      <c r="I21" s="38"/>
      <c r="J21" s="113" t="s">
        <v>1010</v>
      </c>
      <c r="K21" s="183">
        <f>'BS mi. lei'!K21/'BS  %PIB (2)'!K$150*100</f>
        <v>0.470187265917603</v>
      </c>
      <c r="L21" s="183">
        <f>'BS mi. lei'!L21/'BS  %PIB (2)'!L$150*100</f>
        <v>0.39880952380952384</v>
      </c>
      <c r="M21" s="183">
        <f>'BS mi. lei'!M21/'BS  %PIB (2)'!M$150*100</f>
        <v>0.4000643915003219</v>
      </c>
      <c r="N21" s="184">
        <f>'BS mi. lei'!N21/'BS  %PIB (2)'!N$150*100</f>
        <v>0.3907801418439717</v>
      </c>
    </row>
    <row r="22" spans="1:14" ht="15">
      <c r="A22" s="5"/>
      <c r="B22" s="5"/>
      <c r="C22" s="5"/>
      <c r="D22" s="5"/>
      <c r="E22" s="5"/>
      <c r="F22" s="5"/>
      <c r="G22" s="6"/>
      <c r="H22" s="32"/>
      <c r="I22" s="38"/>
      <c r="J22" s="113" t="s">
        <v>1011</v>
      </c>
      <c r="K22" s="183">
        <f>'BS mi. lei'!K22/'BS  %PIB (2)'!K$150*100</f>
        <v>2.920749063670412</v>
      </c>
      <c r="L22" s="183">
        <f>'BS mi. lei'!L22/'BS  %PIB (2)'!L$150*100</f>
        <v>3.0523109243697477</v>
      </c>
      <c r="M22" s="183">
        <f>'BS mi. lei'!M22/'BS  %PIB (2)'!M$150*100</f>
        <v>3.1859626529298133</v>
      </c>
      <c r="N22" s="184">
        <f>'BS mi. lei'!N22/'BS  %PIB (2)'!N$150*100</f>
        <v>3.2511229314420804</v>
      </c>
    </row>
    <row r="23" spans="1:14" ht="15" customHeight="1">
      <c r="A23" s="5" t="s">
        <v>1</v>
      </c>
      <c r="B23" s="5" t="s">
        <v>1</v>
      </c>
      <c r="C23" s="5" t="s">
        <v>11</v>
      </c>
      <c r="D23" s="5">
        <v>2</v>
      </c>
      <c r="E23" s="5">
        <v>9</v>
      </c>
      <c r="F23" s="5" t="s">
        <v>2</v>
      </c>
      <c r="G23" s="5" t="s">
        <v>2</v>
      </c>
      <c r="H23" s="30"/>
      <c r="I23" s="38">
        <v>11429</v>
      </c>
      <c r="J23" s="113" t="s">
        <v>928</v>
      </c>
      <c r="K23" s="183">
        <f>'BS mi. lei'!K23/'BS  %PIB (2)'!K$150*100</f>
        <v>-0.16808988764044944</v>
      </c>
      <c r="L23" s="183">
        <f>'BS mi. lei'!L23/'BS  %PIB (2)'!L$150*100</f>
        <v>-0.09873949579831934</v>
      </c>
      <c r="M23" s="183">
        <f>'BS mi. lei'!M23/'BS  %PIB (2)'!M$150*100</f>
        <v>-0.09072762395363812</v>
      </c>
      <c r="N23" s="184">
        <f>'BS mi. lei'!N23/'BS  %PIB (2)'!N$150*100</f>
        <v>-0.08327423167848699</v>
      </c>
    </row>
    <row r="24" spans="1:14" s="12" customFormat="1" ht="13.5" customHeight="1">
      <c r="A24" s="11" t="s">
        <v>1</v>
      </c>
      <c r="B24" s="11" t="s">
        <v>1</v>
      </c>
      <c r="C24" s="11" t="s">
        <v>11</v>
      </c>
      <c r="D24" s="11" t="s">
        <v>11</v>
      </c>
      <c r="E24" s="11" t="s">
        <v>2</v>
      </c>
      <c r="F24" s="11" t="s">
        <v>2</v>
      </c>
      <c r="G24" s="11" t="s">
        <v>2</v>
      </c>
      <c r="H24" s="33"/>
      <c r="I24" s="300" t="s">
        <v>23</v>
      </c>
      <c r="J24" s="214" t="s">
        <v>929</v>
      </c>
      <c r="K24" s="171">
        <f>'BS mi. lei'!K24/'BS  %PIB (2)'!K$150*100</f>
        <v>0.008689138576779026</v>
      </c>
      <c r="L24" s="171">
        <f>'BS mi. lei'!L24/'BS  %PIB (2)'!L$150*100</f>
        <v>0.008263305322128852</v>
      </c>
      <c r="M24" s="171">
        <f>'BS mi. lei'!M24/'BS  %PIB (2)'!M$150*100</f>
        <v>0.007855763039278815</v>
      </c>
      <c r="N24" s="172">
        <f>'BS mi. lei'!N24/'BS  %PIB (2)'!N$150*100</f>
        <v>0.007387706855791962</v>
      </c>
    </row>
    <row r="25" spans="1:14" ht="31.5" customHeight="1">
      <c r="A25" s="5" t="s">
        <v>1</v>
      </c>
      <c r="B25" s="5" t="s">
        <v>1</v>
      </c>
      <c r="C25" s="5" t="s">
        <v>11</v>
      </c>
      <c r="D25" s="5" t="s">
        <v>12</v>
      </c>
      <c r="E25" s="5" t="s">
        <v>2</v>
      </c>
      <c r="F25" s="5" t="s">
        <v>2</v>
      </c>
      <c r="G25" s="5" t="s">
        <v>2</v>
      </c>
      <c r="H25" s="30"/>
      <c r="I25" s="38" t="s">
        <v>24</v>
      </c>
      <c r="J25" s="213" t="s">
        <v>930</v>
      </c>
      <c r="K25" s="183">
        <f>'BS mi. lei'!K25/'BS  %PIB (2)'!K$150*100</f>
        <v>0.3356554307116105</v>
      </c>
      <c r="L25" s="183">
        <f>'BS mi. lei'!L25/'BS  %PIB (2)'!L$150*100</f>
        <v>0.3160364145658263</v>
      </c>
      <c r="M25" s="183">
        <f>'BS mi. lei'!M25/'BS  %PIB (2)'!M$150*100</f>
        <v>0.2926593689632968</v>
      </c>
      <c r="N25" s="184">
        <f>'BS mi. lei'!N25/'BS  %PIB (2)'!N$150*100</f>
        <v>0.27109929078014183</v>
      </c>
    </row>
    <row r="26" spans="1:14" ht="15" customHeight="1">
      <c r="A26" s="5" t="s">
        <v>1</v>
      </c>
      <c r="B26" s="5" t="s">
        <v>1</v>
      </c>
      <c r="C26" s="5" t="s">
        <v>11</v>
      </c>
      <c r="D26" s="5" t="s">
        <v>21</v>
      </c>
      <c r="E26" s="5" t="s">
        <v>2</v>
      </c>
      <c r="F26" s="5" t="s">
        <v>2</v>
      </c>
      <c r="G26" s="5" t="s">
        <v>2</v>
      </c>
      <c r="H26" s="30"/>
      <c r="I26" s="38" t="s">
        <v>25</v>
      </c>
      <c r="J26" s="213" t="s">
        <v>931</v>
      </c>
      <c r="K26" s="183">
        <f>'BS mi. lei'!K26/'BS  %PIB (2)'!K$150*100</f>
        <v>0.3798501872659176</v>
      </c>
      <c r="L26" s="183">
        <f>'BS mi. lei'!L26/'BS  %PIB (2)'!L$150*100</f>
        <v>0.38039215686274513</v>
      </c>
      <c r="M26" s="183">
        <f>'BS mi. lei'!M26/'BS  %PIB (2)'!M$150*100</f>
        <v>0.4037990985189955</v>
      </c>
      <c r="N26" s="184">
        <f>'BS mi. lei'!N26/'BS  %PIB (2)'!N$150*100</f>
        <v>0.4210401891252955</v>
      </c>
    </row>
    <row r="27" spans="1:14" ht="15" customHeight="1">
      <c r="A27" s="5" t="s">
        <v>1</v>
      </c>
      <c r="B27" s="5" t="s">
        <v>1</v>
      </c>
      <c r="C27" s="5" t="s">
        <v>11</v>
      </c>
      <c r="D27" s="5" t="s">
        <v>21</v>
      </c>
      <c r="E27" s="5">
        <v>3</v>
      </c>
      <c r="F27" s="5" t="s">
        <v>2</v>
      </c>
      <c r="G27" s="5" t="s">
        <v>2</v>
      </c>
      <c r="H27" s="30"/>
      <c r="I27" s="38">
        <v>11463</v>
      </c>
      <c r="J27" s="113" t="s">
        <v>932</v>
      </c>
      <c r="K27" s="183">
        <f>'BS mi. lei'!K27/'BS  %PIB (2)'!K$150*100</f>
        <v>0.3686142322097379</v>
      </c>
      <c r="L27" s="183">
        <f>'BS mi. lei'!L27/'BS  %PIB (2)'!L$150*100</f>
        <v>0.32787114845938375</v>
      </c>
      <c r="M27" s="183">
        <f>'BS mi. lei'!M27/'BS  %PIB (2)'!M$150*100</f>
        <v>0.30759819703799096</v>
      </c>
      <c r="N27" s="184">
        <f>'BS mi. lei'!N27/'BS  %PIB (2)'!N$150*100</f>
        <v>0.28705673758865247</v>
      </c>
    </row>
    <row r="28" spans="1:14" ht="25.5" customHeight="1">
      <c r="A28" s="5" t="s">
        <v>1</v>
      </c>
      <c r="B28" s="5" t="s">
        <v>1</v>
      </c>
      <c r="C28" s="5" t="s">
        <v>12</v>
      </c>
      <c r="D28" s="5" t="s">
        <v>2</v>
      </c>
      <c r="E28" s="5" t="s">
        <v>2</v>
      </c>
      <c r="F28" s="5" t="s">
        <v>2</v>
      </c>
      <c r="G28" s="5" t="s">
        <v>2</v>
      </c>
      <c r="H28" s="30"/>
      <c r="I28" s="234" t="s">
        <v>26</v>
      </c>
      <c r="J28" s="116" t="s">
        <v>933</v>
      </c>
      <c r="K28" s="183">
        <f>'BS mi. lei'!K28/'BS  %PIB (2)'!K$150*100</f>
        <v>0.9644943820224717</v>
      </c>
      <c r="L28" s="183">
        <f>'BS mi. lei'!L28/'BS  %PIB (2)'!L$150*100</f>
        <v>0.9817927170868348</v>
      </c>
      <c r="M28" s="183">
        <f>'BS mi. lei'!M28/'BS  %PIB (2)'!M$150*100</f>
        <v>1.0328396651641985</v>
      </c>
      <c r="N28" s="184">
        <f>'BS mi. lei'!N28/'BS  %PIB (2)'!N$150*100</f>
        <v>0.966725768321513</v>
      </c>
    </row>
    <row r="29" spans="1:18" ht="15" customHeight="1">
      <c r="A29" s="5" t="s">
        <v>1</v>
      </c>
      <c r="B29" s="5" t="s">
        <v>7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301" t="s">
        <v>34</v>
      </c>
      <c r="J29" s="118" t="s">
        <v>936</v>
      </c>
      <c r="K29" s="206">
        <f>'BS mi. lei'!K29/'BS  %PIB (2)'!K$150*100</f>
        <v>2.7382022471910115</v>
      </c>
      <c r="L29" s="206">
        <f>'BS mi. lei'!L29/'BS  %PIB (2)'!L$150*100</f>
        <v>1.7209383753501402</v>
      </c>
      <c r="M29" s="206">
        <f>'BS mi. lei'!M29/'BS  %PIB (2)'!M$150*100</f>
        <v>1.2288473921442369</v>
      </c>
      <c r="N29" s="233">
        <f>'BS mi. lei'!N29/'BS  %PIB (2)'!N$150*100</f>
        <v>0.7497635933806146</v>
      </c>
      <c r="O29" s="19"/>
      <c r="P29" s="19"/>
      <c r="Q29" s="19"/>
      <c r="R29" s="19"/>
    </row>
    <row r="30" spans="1:14" ht="15" customHeight="1">
      <c r="A30" s="5" t="s">
        <v>1</v>
      </c>
      <c r="B30" s="5" t="s">
        <v>7</v>
      </c>
      <c r="C30" s="5" t="s">
        <v>1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234" t="s">
        <v>36</v>
      </c>
      <c r="J30" s="116" t="s">
        <v>937</v>
      </c>
      <c r="K30" s="302">
        <f>'BS mi. lei'!K30/'BS  %PIB (2)'!K$150*100</f>
        <v>0.18426966292134833</v>
      </c>
      <c r="L30" s="302">
        <f>'BS mi. lei'!L30/'BS  %PIB (2)'!L$150*100</f>
        <v>0.1076330532212885</v>
      </c>
      <c r="M30" s="303">
        <f>'BS mi. lei'!M30/'BS  %PIB (2)'!M$150*100</f>
        <v>0.0034127495170637474</v>
      </c>
      <c r="N30" s="304">
        <f>'BS mi. lei'!N30/'BS  %PIB (2)'!N$150*100</f>
        <v>0.00301418439716312</v>
      </c>
    </row>
    <row r="31" spans="1:14" ht="15" customHeight="1">
      <c r="A31" s="5" t="s">
        <v>1</v>
      </c>
      <c r="B31" s="5" t="s">
        <v>7</v>
      </c>
      <c r="C31" s="5" t="s">
        <v>6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234" t="s">
        <v>37</v>
      </c>
      <c r="J31" s="116" t="s">
        <v>938</v>
      </c>
      <c r="K31" s="302">
        <f>'BS mi. lei'!K31/'BS  %PIB (2)'!K$150*100</f>
        <v>2.553932584269663</v>
      </c>
      <c r="L31" s="302">
        <f>'BS mi. lei'!L31/'BS  %PIB (2)'!L$150*100</f>
        <v>1.6133053221288516</v>
      </c>
      <c r="M31" s="302">
        <f>'BS mi. lei'!M31/'BS  %PIB (2)'!M$150*100</f>
        <v>1.2254346426271732</v>
      </c>
      <c r="N31" s="305">
        <f>'BS mi. lei'!N31/'BS  %PIB (2)'!N$150*100</f>
        <v>0.7467494089834515</v>
      </c>
    </row>
    <row r="32" spans="1:18" s="12" customFormat="1" ht="15" customHeight="1">
      <c r="A32" s="11" t="s">
        <v>1</v>
      </c>
      <c r="B32" s="11" t="s">
        <v>11</v>
      </c>
      <c r="C32" s="11" t="s">
        <v>2</v>
      </c>
      <c r="D32" s="11" t="s">
        <v>2</v>
      </c>
      <c r="E32" s="11" t="s">
        <v>2</v>
      </c>
      <c r="F32" s="11" t="s">
        <v>2</v>
      </c>
      <c r="G32" s="11" t="s">
        <v>2</v>
      </c>
      <c r="H32" s="33"/>
      <c r="I32" s="231" t="s">
        <v>38</v>
      </c>
      <c r="J32" s="110" t="s">
        <v>939</v>
      </c>
      <c r="K32" s="206">
        <f>'BS mi. lei'!K32/'BS  %PIB (2)'!K$150*100</f>
        <v>1.0580524344569289</v>
      </c>
      <c r="L32" s="206">
        <f>'BS mi. lei'!L32/'BS  %PIB (2)'!L$150*100</f>
        <v>1.018767507002801</v>
      </c>
      <c r="M32" s="206">
        <f>'BS mi. lei'!M32/'BS  %PIB (2)'!M$150*100</f>
        <v>0.9768834513844172</v>
      </c>
      <c r="N32" s="233">
        <f>'BS mi. lei'!N32/'BS  %PIB (2)'!N$150*100</f>
        <v>0.9491725768321514</v>
      </c>
      <c r="O32" s="20"/>
      <c r="P32" s="20"/>
      <c r="Q32" s="20"/>
      <c r="R32" s="20"/>
    </row>
    <row r="33" spans="1:14" ht="15" customHeight="1">
      <c r="A33" s="5" t="s">
        <v>1</v>
      </c>
      <c r="B33" s="5" t="s">
        <v>11</v>
      </c>
      <c r="C33" s="5" t="s">
        <v>1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234" t="s">
        <v>39</v>
      </c>
      <c r="J33" s="114" t="s">
        <v>940</v>
      </c>
      <c r="K33" s="175">
        <f>'BS mi. lei'!K33/'BS  %PIB (2)'!K$150*100</f>
        <v>0.13116104868913855</v>
      </c>
      <c r="L33" s="175">
        <f>'BS mi. lei'!L33/'BS  %PIB (2)'!L$150*100</f>
        <v>0.11589635854341736</v>
      </c>
      <c r="M33" s="175">
        <f>'BS mi. lei'!M33/'BS  %PIB (2)'!M$150*100</f>
        <v>0.11506761107533804</v>
      </c>
      <c r="N33" s="177">
        <f>'BS mi. lei'!N33/'BS  %PIB (2)'!N$150*100</f>
        <v>0.1148936170212766</v>
      </c>
    </row>
    <row r="34" spans="1:14" ht="15" customHeight="1">
      <c r="A34" s="5" t="s">
        <v>1</v>
      </c>
      <c r="B34" s="5" t="s">
        <v>11</v>
      </c>
      <c r="C34" s="5" t="s">
        <v>6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234" t="s">
        <v>40</v>
      </c>
      <c r="J34" s="164" t="s">
        <v>941</v>
      </c>
      <c r="K34" s="175">
        <f>'BS mi. lei'!K34/'BS  %PIB (2)'!K$150*100</f>
        <v>0.7622471910112361</v>
      </c>
      <c r="L34" s="175">
        <f>'BS mi. lei'!L34/'BS  %PIB (2)'!L$150*100</f>
        <v>0.7169467787114845</v>
      </c>
      <c r="M34" s="175">
        <f>'BS mi. lei'!M34/'BS  %PIB (2)'!M$150*100</f>
        <v>0.6623953638119768</v>
      </c>
      <c r="N34" s="177">
        <f>'BS mi. lei'!N34/'BS  %PIB (2)'!N$150*100</f>
        <v>0.6099290780141844</v>
      </c>
    </row>
    <row r="35" spans="1:14" ht="15" customHeight="1">
      <c r="A35" s="5" t="s">
        <v>1</v>
      </c>
      <c r="B35" s="5" t="s">
        <v>11</v>
      </c>
      <c r="C35" s="5" t="s">
        <v>7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234" t="s">
        <v>41</v>
      </c>
      <c r="J35" s="164" t="s">
        <v>942</v>
      </c>
      <c r="K35" s="175">
        <f>'BS mi. lei'!K35/'BS  %PIB (2)'!K$150*100</f>
        <v>0.12059925093632959</v>
      </c>
      <c r="L35" s="175">
        <f>'BS mi. lei'!L35/'BS  %PIB (2)'!L$150*100</f>
        <v>0.12296918767507002</v>
      </c>
      <c r="M35" s="175">
        <f>'BS mi. lei'!M35/'BS  %PIB (2)'!M$150*100</f>
        <v>0.16097875080489374</v>
      </c>
      <c r="N35" s="177">
        <f>'BS mi. lei'!N35/'BS  %PIB (2)'!N$150*100</f>
        <v>0.16252955082742315</v>
      </c>
    </row>
    <row r="36" spans="1:14" s="8" customFormat="1" ht="15" customHeight="1">
      <c r="A36" s="7" t="s">
        <v>1</v>
      </c>
      <c r="B36" s="7" t="s">
        <v>11</v>
      </c>
      <c r="C36" s="7" t="s">
        <v>11</v>
      </c>
      <c r="D36" s="7" t="s">
        <v>2</v>
      </c>
      <c r="E36" s="7" t="s">
        <v>2</v>
      </c>
      <c r="F36" s="7" t="s">
        <v>2</v>
      </c>
      <c r="G36" s="7" t="s">
        <v>2</v>
      </c>
      <c r="H36" s="31"/>
      <c r="I36" s="297" t="s">
        <v>42</v>
      </c>
      <c r="J36" s="165" t="s">
        <v>943</v>
      </c>
      <c r="K36" s="306">
        <f>'BS mi. lei'!K36/'BS  %PIB (2)'!K$150*100</f>
        <v>0.019999999999999997</v>
      </c>
      <c r="L36" s="306">
        <f>'BS mi. lei'!L36/'BS  %PIB (2)'!L$150*100</f>
        <v>0.017927170868347338</v>
      </c>
      <c r="M36" s="306">
        <f>'BS mi. lei'!M36/'BS  %PIB (2)'!M$150*100</f>
        <v>0.01648422408242112</v>
      </c>
      <c r="N36" s="307">
        <f>'BS mi. lei'!N36/'BS  %PIB (2)'!N$150*100</f>
        <v>0.01513002364066194</v>
      </c>
    </row>
    <row r="37" spans="1:14" ht="15" customHeight="1" thickBot="1">
      <c r="A37" s="5" t="s">
        <v>1</v>
      </c>
      <c r="B37" s="5" t="s">
        <v>11</v>
      </c>
      <c r="C37" s="5" t="s">
        <v>12</v>
      </c>
      <c r="D37" s="5" t="s">
        <v>2</v>
      </c>
      <c r="E37" s="5" t="s">
        <v>2</v>
      </c>
      <c r="F37" s="5" t="s">
        <v>2</v>
      </c>
      <c r="G37" s="5" t="s">
        <v>2</v>
      </c>
      <c r="H37" s="30"/>
      <c r="I37" s="234" t="s">
        <v>43</v>
      </c>
      <c r="J37" s="166" t="s">
        <v>944</v>
      </c>
      <c r="K37" s="306">
        <f>'BS mi. lei'!K37/'BS  %PIB (2)'!K$150*100</f>
        <v>0.02404494382022472</v>
      </c>
      <c r="L37" s="306">
        <f>'BS mi. lei'!L37/'BS  %PIB (2)'!L$150*100</f>
        <v>0.04502801120448179</v>
      </c>
      <c r="M37" s="306">
        <f>'BS mi. lei'!M37/'BS  %PIB (2)'!M$150*100</f>
        <v>0.02195750160978751</v>
      </c>
      <c r="N37" s="307">
        <f>'BS mi. lei'!N37/'BS  %PIB (2)'!N$150*100</f>
        <v>0.0466903073286052</v>
      </c>
    </row>
    <row r="38" spans="1:14" s="182" customFormat="1" ht="19.5" thickTop="1">
      <c r="A38" s="185"/>
      <c r="B38" s="185"/>
      <c r="C38" s="185"/>
      <c r="D38" s="185"/>
      <c r="E38" s="185"/>
      <c r="F38" s="185"/>
      <c r="G38" s="185"/>
      <c r="H38" s="186"/>
      <c r="I38" s="308">
        <v>2</v>
      </c>
      <c r="J38" s="119" t="s">
        <v>945</v>
      </c>
      <c r="K38" s="57">
        <f>'BS mi. lei'!K38/'BS  %PIB (2)'!K$150*100</f>
        <v>26.637977528089884</v>
      </c>
      <c r="L38" s="57">
        <f>'BS mi. lei'!L38/'BS  %PIB (2)'!L$150*100</f>
        <v>25.271918767507007</v>
      </c>
      <c r="M38" s="57">
        <f>'BS mi. lei'!M38/'BS  %PIB (2)'!M$150*100</f>
        <v>25.173148744365744</v>
      </c>
      <c r="N38" s="58">
        <f>'BS mi. lei'!N38/'BS  %PIB (2)'!N$150*100</f>
        <v>24.935579196217496</v>
      </c>
    </row>
    <row r="39" spans="1:14" s="182" customFormat="1" ht="15.75">
      <c r="A39" s="185"/>
      <c r="B39" s="185"/>
      <c r="C39" s="185"/>
      <c r="D39" s="185"/>
      <c r="E39" s="185"/>
      <c r="F39" s="185"/>
      <c r="G39" s="185"/>
      <c r="H39" s="186"/>
      <c r="I39" s="308"/>
      <c r="J39" s="120" t="s">
        <v>946</v>
      </c>
      <c r="K39" s="57">
        <f>'BS mi. lei'!K39/'BS  %PIB (2)'!K$150*100</f>
        <v>25.49453183520599</v>
      </c>
      <c r="L39" s="57">
        <f>'BS mi. lei'!L39/'BS  %PIB (2)'!L$150*100</f>
        <v>23.97871148459383</v>
      </c>
      <c r="M39" s="57">
        <f>'BS mi. lei'!M39/'BS  %PIB (2)'!M$150*100</f>
        <v>23.334642627173217</v>
      </c>
      <c r="N39" s="58">
        <f>'BS mi. lei'!N39/'BS  %PIB (2)'!N$150*100</f>
        <v>22.813711583924352</v>
      </c>
    </row>
    <row r="40" spans="1:14" s="182" customFormat="1" ht="15.75">
      <c r="A40" s="185"/>
      <c r="B40" s="185"/>
      <c r="C40" s="185"/>
      <c r="D40" s="185"/>
      <c r="E40" s="185"/>
      <c r="F40" s="185"/>
      <c r="G40" s="185"/>
      <c r="H40" s="186"/>
      <c r="I40" s="308"/>
      <c r="J40" s="141" t="s">
        <v>988</v>
      </c>
      <c r="K40" s="309"/>
      <c r="L40" s="309"/>
      <c r="M40" s="309"/>
      <c r="N40" s="310"/>
    </row>
    <row r="41" spans="1:14" s="182" customFormat="1" ht="15.75">
      <c r="A41" s="185"/>
      <c r="B41" s="185"/>
      <c r="C41" s="185"/>
      <c r="D41" s="185"/>
      <c r="E41" s="185"/>
      <c r="F41" s="185"/>
      <c r="G41" s="185"/>
      <c r="H41" s="186"/>
      <c r="I41" s="308"/>
      <c r="J41" s="478" t="s">
        <v>1033</v>
      </c>
      <c r="K41" s="57">
        <f>'BS mi. lei'!K41/'BS  %PIB (2)'!K$150*100</f>
        <v>5.972584269662922</v>
      </c>
      <c r="L41" s="57">
        <f>'BS mi. lei'!L41/'BS  %PIB (2)'!L$150*100</f>
        <v>5.697829131652661</v>
      </c>
      <c r="M41" s="57">
        <f>'BS mi. lei'!M41/'BS  %PIB (2)'!M$150*100</f>
        <v>5.369800386349001</v>
      </c>
      <c r="N41" s="58">
        <f>'BS mi. lei'!N41/'BS  %PIB (2)'!N$150*100</f>
        <v>5.016607565011819</v>
      </c>
    </row>
    <row r="42" spans="1:14" s="182" customFormat="1" ht="15.75">
      <c r="A42" s="185"/>
      <c r="B42" s="185"/>
      <c r="C42" s="185"/>
      <c r="D42" s="185"/>
      <c r="E42" s="185"/>
      <c r="F42" s="185"/>
      <c r="G42" s="185"/>
      <c r="H42" s="186"/>
      <c r="I42" s="308"/>
      <c r="J42" s="142" t="s">
        <v>1034</v>
      </c>
      <c r="K42" s="57">
        <f>'BS mi. lei'!K42/'BS  %PIB (2)'!K$150*100</f>
        <v>1.9265168539325843</v>
      </c>
      <c r="L42" s="57">
        <f>'BS mi. lei'!L42/'BS  %PIB (2)'!L$150*100</f>
        <v>1.7584033613445378</v>
      </c>
      <c r="M42" s="57">
        <f>'BS mi. lei'!M42/'BS  %PIB (2)'!M$150*100</f>
        <v>1.8028332260141662</v>
      </c>
      <c r="N42" s="58">
        <f>'BS mi. lei'!N42/'BS  %PIB (2)'!N$150*100</f>
        <v>1.8067375886524824</v>
      </c>
    </row>
    <row r="43" spans="1:14" s="182" customFormat="1" ht="15.75">
      <c r="A43" s="185"/>
      <c r="B43" s="185"/>
      <c r="C43" s="185"/>
      <c r="D43" s="185"/>
      <c r="E43" s="185"/>
      <c r="F43" s="185"/>
      <c r="G43" s="185"/>
      <c r="H43" s="186"/>
      <c r="I43" s="308"/>
      <c r="J43" s="142" t="s">
        <v>1035</v>
      </c>
      <c r="K43" s="57">
        <f>'BS mi. lei'!K43/'BS  %PIB (2)'!K$150*100</f>
        <v>3.549213483146067</v>
      </c>
      <c r="L43" s="57">
        <f>'BS mi. lei'!L43/'BS  %PIB (2)'!L$150*100</f>
        <v>3.658963585434174</v>
      </c>
      <c r="M43" s="57">
        <f>'BS mi. lei'!M43/'BS  %PIB (2)'!M$150*100</f>
        <v>3.3911139729555693</v>
      </c>
      <c r="N43" s="58">
        <f>'BS mi. lei'!N43/'BS  %PIB (2)'!N$150*100</f>
        <v>3.2115248226950355</v>
      </c>
    </row>
    <row r="44" spans="1:14" s="182" customFormat="1" ht="15.75">
      <c r="A44" s="185"/>
      <c r="B44" s="185"/>
      <c r="C44" s="185"/>
      <c r="D44" s="185"/>
      <c r="E44" s="185"/>
      <c r="F44" s="185"/>
      <c r="G44" s="185"/>
      <c r="H44" s="186"/>
      <c r="I44" s="308"/>
      <c r="J44" s="121" t="s">
        <v>947</v>
      </c>
      <c r="K44" s="57">
        <f>'BS mi. lei'!K44/'BS  %PIB (2)'!K$150*100</f>
        <v>1.1434456928838952</v>
      </c>
      <c r="L44" s="57">
        <f>'BS mi. lei'!L44/'BS  %PIB (2)'!L$150*100</f>
        <v>1.2931372549019609</v>
      </c>
      <c r="M44" s="57">
        <f>'BS mi. lei'!M44/'BS  %PIB (2)'!M$150*100</f>
        <v>1.8385061171925305</v>
      </c>
      <c r="N44" s="58">
        <f>'BS mi. lei'!N44/'BS  %PIB (2)'!N$150*100</f>
        <v>2.1218676122931446</v>
      </c>
    </row>
    <row r="45" spans="1:18" ht="15" customHeight="1">
      <c r="A45" s="5"/>
      <c r="B45" s="5"/>
      <c r="C45" s="5"/>
      <c r="D45" s="5"/>
      <c r="E45" s="5"/>
      <c r="F45" s="5"/>
      <c r="G45" s="5"/>
      <c r="H45" s="30"/>
      <c r="I45" s="311" t="s">
        <v>883</v>
      </c>
      <c r="J45" s="122" t="s">
        <v>949</v>
      </c>
      <c r="K45" s="206">
        <f>'BS mi. lei'!K45/'BS  %PIB (2)'!K$150*100</f>
        <v>2.455955056179775</v>
      </c>
      <c r="L45" s="206">
        <f>'BS mi. lei'!L45/'BS  %PIB (2)'!L$150*100</f>
        <v>2.283823529411765</v>
      </c>
      <c r="M45" s="206">
        <f>'BS mi. lei'!M45/'BS  %PIB (2)'!M$150*100</f>
        <v>3.522923374114617</v>
      </c>
      <c r="N45" s="233">
        <f>'BS mi. lei'!N45/'BS  %PIB (2)'!N$150*100</f>
        <v>4.118262411347518</v>
      </c>
      <c r="O45" s="19"/>
      <c r="P45" s="19"/>
      <c r="Q45" s="19"/>
      <c r="R45" s="19"/>
    </row>
    <row r="46" spans="1:14" s="182" customFormat="1" ht="15.75">
      <c r="A46" s="185"/>
      <c r="B46" s="185"/>
      <c r="C46" s="185"/>
      <c r="D46" s="185"/>
      <c r="E46" s="185"/>
      <c r="F46" s="185"/>
      <c r="G46" s="185"/>
      <c r="H46" s="186"/>
      <c r="I46" s="312"/>
      <c r="J46" s="120" t="s">
        <v>946</v>
      </c>
      <c r="K46" s="57">
        <f>'BS mi. lei'!K46/'BS  %PIB (2)'!K$150*100</f>
        <v>2.4415730337078654</v>
      </c>
      <c r="L46" s="57">
        <f>'BS mi. lei'!L46/'BS  %PIB (2)'!L$150*100</f>
        <v>2.2663165266106446</v>
      </c>
      <c r="M46" s="57">
        <f>'BS mi. lei'!M46/'BS  %PIB (2)'!M$150*100</f>
        <v>3.5068254990341274</v>
      </c>
      <c r="N46" s="58">
        <f>'BS mi. lei'!N46/'BS  %PIB (2)'!N$150*100</f>
        <v>4.109101654846336</v>
      </c>
    </row>
    <row r="47" spans="1:14" s="182" customFormat="1" ht="15.75">
      <c r="A47" s="185"/>
      <c r="B47" s="185"/>
      <c r="C47" s="185"/>
      <c r="D47" s="185"/>
      <c r="E47" s="185"/>
      <c r="F47" s="185"/>
      <c r="G47" s="185"/>
      <c r="H47" s="186"/>
      <c r="I47" s="312"/>
      <c r="J47" s="141" t="s">
        <v>1068</v>
      </c>
      <c r="K47" s="57">
        <f>'BS mi. lei'!K47/'BS  %PIB (2)'!K$150*100</f>
        <v>0.9652434456928838</v>
      </c>
      <c r="L47" s="57">
        <f>'BS mi. lei'!L47/'BS  %PIB (2)'!L$150*100</f>
        <v>0.8967086834733894</v>
      </c>
      <c r="M47" s="57">
        <f>'BS mi. lei'!M47/'BS  %PIB (2)'!M$150*100</f>
        <v>0.924211204121056</v>
      </c>
      <c r="N47" s="58">
        <f>'BS mi. lei'!N47/'BS  %PIB (2)'!N$150*100</f>
        <v>0.9083333333333332</v>
      </c>
    </row>
    <row r="48" spans="1:14" s="182" customFormat="1" ht="15.75">
      <c r="A48" s="185"/>
      <c r="B48" s="185"/>
      <c r="C48" s="185"/>
      <c r="D48" s="185"/>
      <c r="E48" s="185"/>
      <c r="F48" s="185"/>
      <c r="G48" s="185"/>
      <c r="H48" s="186"/>
      <c r="I48" s="312"/>
      <c r="J48" s="142" t="s">
        <v>1017</v>
      </c>
      <c r="K48" s="57">
        <f>'BS mi. lei'!K48/'BS  %PIB (2)'!K$150*100</f>
        <v>0.87438202247191</v>
      </c>
      <c r="L48" s="57">
        <f>'BS mi. lei'!L48/'BS  %PIB (2)'!L$150*100</f>
        <v>0.8234593837535016</v>
      </c>
      <c r="M48" s="57">
        <f>'BS mi. lei'!M48/'BS  %PIB (2)'!M$150*100</f>
        <v>0.8568576947842885</v>
      </c>
      <c r="N48" s="58">
        <f>'BS mi. lei'!N48/'BS  %PIB (2)'!N$150*100</f>
        <v>0.8465130023640662</v>
      </c>
    </row>
    <row r="49" spans="1:14" s="182" customFormat="1" ht="15.75">
      <c r="A49" s="185"/>
      <c r="B49" s="185"/>
      <c r="C49" s="185"/>
      <c r="D49" s="185"/>
      <c r="E49" s="185"/>
      <c r="F49" s="185"/>
      <c r="G49" s="185"/>
      <c r="H49" s="186"/>
      <c r="I49" s="312"/>
      <c r="J49" s="142" t="s">
        <v>992</v>
      </c>
      <c r="K49" s="258">
        <f>'BS mi. lei'!K49/'BS  %PIB (2)'!K$150*100</f>
        <v>0.01588014981273408</v>
      </c>
      <c r="L49" s="258">
        <f>'BS mi. lei'!L49/'BS  %PIB (2)'!L$150*100</f>
        <v>0.0032212885154061623</v>
      </c>
      <c r="M49" s="258">
        <f>'BS mi. lei'!M49/'BS  %PIB (2)'!M$150*100</f>
        <v>0.002962009014810045</v>
      </c>
      <c r="N49" s="259">
        <f>'BS mi. lei'!N49/'BS  %PIB (2)'!N$150*100</f>
        <v>0.002718676122931442</v>
      </c>
    </row>
    <row r="50" spans="1:14" s="182" customFormat="1" ht="15.75">
      <c r="A50" s="185"/>
      <c r="B50" s="185"/>
      <c r="C50" s="185"/>
      <c r="D50" s="185"/>
      <c r="E50" s="185"/>
      <c r="F50" s="185"/>
      <c r="G50" s="185"/>
      <c r="H50" s="186"/>
      <c r="I50" s="312"/>
      <c r="J50" s="142" t="s">
        <v>1036</v>
      </c>
      <c r="K50" s="57">
        <f>'BS mi. lei'!K50/'BS  %PIB (2)'!K$150*100</f>
        <v>0.0749812734082397</v>
      </c>
      <c r="L50" s="57">
        <f>'BS mi. lei'!L50/'BS  %PIB (2)'!L$150*100</f>
        <v>0.0700280112044818</v>
      </c>
      <c r="M50" s="57">
        <f>'BS mi. lei'!M50/'BS  %PIB (2)'!M$150*100</f>
        <v>0.0643915003219575</v>
      </c>
      <c r="N50" s="58">
        <f>'BS mi. lei'!N50/'BS  %PIB (2)'!N$150*100</f>
        <v>0.0591016548463357</v>
      </c>
    </row>
    <row r="51" spans="1:14" s="182" customFormat="1" ht="15.75">
      <c r="A51" s="185"/>
      <c r="B51" s="185"/>
      <c r="C51" s="185"/>
      <c r="D51" s="185"/>
      <c r="E51" s="185"/>
      <c r="F51" s="185"/>
      <c r="G51" s="185"/>
      <c r="H51" s="186"/>
      <c r="I51" s="312"/>
      <c r="J51" s="121" t="s">
        <v>947</v>
      </c>
      <c r="K51" s="313">
        <f>'BS mi. lei'!K51/'BS  %PIB (2)'!K$150*100</f>
        <v>0.014382022471910111</v>
      </c>
      <c r="L51" s="313">
        <f>'BS mi. lei'!L51/'BS  %PIB (2)'!L$150*100</f>
        <v>0.01750700280112045</v>
      </c>
      <c r="M51" s="313">
        <f>'BS mi. lei'!M51/'BS  %PIB (2)'!M$150*100</f>
        <v>0.016097875080489377</v>
      </c>
      <c r="N51" s="314">
        <f>'BS mi. lei'!N51/'BS  %PIB (2)'!N$150*100</f>
        <v>0.009160756501182034</v>
      </c>
    </row>
    <row r="52" spans="1:18" ht="15" customHeight="1">
      <c r="A52" s="5"/>
      <c r="B52" s="5"/>
      <c r="C52" s="5"/>
      <c r="D52" s="5"/>
      <c r="E52" s="5"/>
      <c r="F52" s="5"/>
      <c r="G52" s="5"/>
      <c r="H52" s="30"/>
      <c r="I52" s="311" t="s">
        <v>884</v>
      </c>
      <c r="J52" s="122" t="s">
        <v>1025</v>
      </c>
      <c r="K52" s="206">
        <f>'BS mi. lei'!K52/'BS  %PIB (2)'!K$150*100</f>
        <v>0.3145318352059925</v>
      </c>
      <c r="L52" s="206">
        <f>'BS mi. lei'!L52/'BS  %PIB (2)'!L$150*100</f>
        <v>0.2811624649859944</v>
      </c>
      <c r="M52" s="206">
        <f>'BS mi. lei'!M52/'BS  %PIB (2)'!M$150*100</f>
        <v>0.26683837733419186</v>
      </c>
      <c r="N52" s="233">
        <f>'BS mi. lei'!N52/'BS  %PIB (2)'!N$150*100</f>
        <v>0.23788416075650118</v>
      </c>
      <c r="O52" s="19"/>
      <c r="P52" s="19"/>
      <c r="Q52" s="19"/>
      <c r="R52" s="19"/>
    </row>
    <row r="53" spans="1:14" s="182" customFormat="1" ht="15.75">
      <c r="A53" s="185"/>
      <c r="B53" s="185"/>
      <c r="C53" s="185"/>
      <c r="D53" s="185"/>
      <c r="E53" s="185"/>
      <c r="F53" s="185"/>
      <c r="G53" s="185"/>
      <c r="H53" s="186"/>
      <c r="I53" s="312"/>
      <c r="J53" s="120" t="s">
        <v>946</v>
      </c>
      <c r="K53" s="57">
        <f>'BS mi. lei'!K53/'BS  %PIB (2)'!K$150*100</f>
        <v>0.3145318352059925</v>
      </c>
      <c r="L53" s="57">
        <f>'BS mi. lei'!L53/'BS  %PIB (2)'!L$150*100</f>
        <v>0.2811624649859944</v>
      </c>
      <c r="M53" s="57">
        <f>'BS mi. lei'!M53/'BS  %PIB (2)'!M$150*100</f>
        <v>0.26683837733419186</v>
      </c>
      <c r="N53" s="58">
        <f>'BS mi. lei'!N53/'BS  %PIB (2)'!N$150*100</f>
        <v>0.23788416075650118</v>
      </c>
    </row>
    <row r="54" spans="1:14" s="182" customFormat="1" ht="15.75">
      <c r="A54" s="185"/>
      <c r="B54" s="185"/>
      <c r="C54" s="185"/>
      <c r="D54" s="185"/>
      <c r="E54" s="185"/>
      <c r="F54" s="185"/>
      <c r="G54" s="185"/>
      <c r="H54" s="186"/>
      <c r="I54" s="312"/>
      <c r="J54" s="121" t="s">
        <v>947</v>
      </c>
      <c r="K54" s="57">
        <f>'BS mi. lei'!K54/'BS  %PIB (2)'!K$150*100</f>
        <v>0</v>
      </c>
      <c r="L54" s="57">
        <f>'BS mi. lei'!L54/'BS  %PIB (2)'!L$150*100</f>
        <v>0</v>
      </c>
      <c r="M54" s="57">
        <f>'BS mi. lei'!M54/'BS  %PIB (2)'!M$150*100</f>
        <v>0</v>
      </c>
      <c r="N54" s="58">
        <f>'BS mi. lei'!N54/'BS  %PIB (2)'!N$150*100</f>
        <v>0</v>
      </c>
    </row>
    <row r="55" spans="1:18" ht="15" customHeight="1">
      <c r="A55" s="5"/>
      <c r="B55" s="5"/>
      <c r="C55" s="5"/>
      <c r="D55" s="5"/>
      <c r="E55" s="5"/>
      <c r="F55" s="5"/>
      <c r="G55" s="5"/>
      <c r="H55" s="30"/>
      <c r="I55" s="311" t="s">
        <v>885</v>
      </c>
      <c r="J55" s="122" t="s">
        <v>968</v>
      </c>
      <c r="K55" s="206">
        <f>'BS mi. lei'!K55/'BS  %PIB (2)'!K$150*100</f>
        <v>1.3089887640449438</v>
      </c>
      <c r="L55" s="206">
        <f>'BS mi. lei'!L55/'BS  %PIB (2)'!L$150*100</f>
        <v>1.5883753501400562</v>
      </c>
      <c r="M55" s="206">
        <f>'BS mi. lei'!M55/'BS  %PIB (2)'!M$150*100</f>
        <v>1.1660656793303283</v>
      </c>
      <c r="N55" s="233">
        <f>'BS mi. lei'!N55/'BS  %PIB (2)'!N$150*100</f>
        <v>1.1963947990543735</v>
      </c>
      <c r="O55" s="19"/>
      <c r="P55" s="19"/>
      <c r="Q55" s="19"/>
      <c r="R55" s="19"/>
    </row>
    <row r="56" spans="1:14" s="182" customFormat="1" ht="15.75">
      <c r="A56" s="185"/>
      <c r="B56" s="185"/>
      <c r="C56" s="185"/>
      <c r="D56" s="185"/>
      <c r="E56" s="185"/>
      <c r="F56" s="185"/>
      <c r="G56" s="185"/>
      <c r="H56" s="186"/>
      <c r="I56" s="312"/>
      <c r="J56" s="120" t="s">
        <v>946</v>
      </c>
      <c r="K56" s="57">
        <f>'BS mi. lei'!K56/'BS  %PIB (2)'!K$150*100</f>
        <v>1.3089887640449438</v>
      </c>
      <c r="L56" s="57">
        <f>'BS mi. lei'!L56/'BS  %PIB (2)'!L$150*100</f>
        <v>1.5883753501400562</v>
      </c>
      <c r="M56" s="57">
        <f>'BS mi. lei'!M56/'BS  %PIB (2)'!M$150*100</f>
        <v>1.1660656793303283</v>
      </c>
      <c r="N56" s="58">
        <f>'BS mi. lei'!N56/'BS  %PIB (2)'!N$150*100</f>
        <v>1.1963947990543735</v>
      </c>
    </row>
    <row r="57" spans="1:14" s="182" customFormat="1" ht="15.75">
      <c r="A57" s="185"/>
      <c r="B57" s="185"/>
      <c r="C57" s="185"/>
      <c r="D57" s="185"/>
      <c r="E57" s="185"/>
      <c r="F57" s="185"/>
      <c r="G57" s="185"/>
      <c r="H57" s="186"/>
      <c r="I57" s="312"/>
      <c r="J57" s="121" t="s">
        <v>947</v>
      </c>
      <c r="K57" s="57">
        <f>'BS mi. lei'!K57/'BS  %PIB (2)'!K$150*100</f>
        <v>0</v>
      </c>
      <c r="L57" s="57">
        <f>'BS mi. lei'!L57/'BS  %PIB (2)'!L$150*100</f>
        <v>0</v>
      </c>
      <c r="M57" s="57">
        <f>'BS mi. lei'!M57/'BS  %PIB (2)'!M$150*100</f>
        <v>0</v>
      </c>
      <c r="N57" s="58">
        <f>'BS mi. lei'!N57/'BS  %PIB (2)'!N$150*100</f>
        <v>0</v>
      </c>
    </row>
    <row r="58" spans="1:18" ht="15" customHeight="1">
      <c r="A58" s="5"/>
      <c r="B58" s="5"/>
      <c r="C58" s="5"/>
      <c r="D58" s="5"/>
      <c r="E58" s="5"/>
      <c r="F58" s="5"/>
      <c r="G58" s="5"/>
      <c r="H58" s="30"/>
      <c r="I58" s="311" t="s">
        <v>886</v>
      </c>
      <c r="J58" s="122" t="s">
        <v>950</v>
      </c>
      <c r="K58" s="206">
        <f>'BS mi. lei'!K58/'BS  %PIB (2)'!K$150*100</f>
        <v>0.4360299625468165</v>
      </c>
      <c r="L58" s="206">
        <f>'BS mi. lei'!L58/'BS  %PIB (2)'!L$150*100</f>
        <v>0.33627450980392154</v>
      </c>
      <c r="M58" s="206">
        <f>'BS mi. lei'!M58/'BS  %PIB (2)'!M$150*100</f>
        <v>0.30985189954925946</v>
      </c>
      <c r="N58" s="233">
        <f>'BS mi. lei'!N58/'BS  %PIB (2)'!N$150*100</f>
        <v>0.28557919621749406</v>
      </c>
      <c r="O58" s="19"/>
      <c r="P58" s="19"/>
      <c r="Q58" s="19"/>
      <c r="R58" s="19"/>
    </row>
    <row r="59" spans="1:14" s="182" customFormat="1" ht="15.75">
      <c r="A59" s="185"/>
      <c r="B59" s="185"/>
      <c r="C59" s="185"/>
      <c r="D59" s="185"/>
      <c r="E59" s="185"/>
      <c r="F59" s="185"/>
      <c r="G59" s="185"/>
      <c r="H59" s="186"/>
      <c r="I59" s="312"/>
      <c r="J59" s="120" t="s">
        <v>946</v>
      </c>
      <c r="K59" s="57">
        <f>'BS mi. lei'!K59/'BS  %PIB (2)'!K$150*100</f>
        <v>0.4360299625468165</v>
      </c>
      <c r="L59" s="57">
        <f>'BS mi. lei'!L59/'BS  %PIB (2)'!L$150*100</f>
        <v>0.33627450980392154</v>
      </c>
      <c r="M59" s="57">
        <f>'BS mi. lei'!M59/'BS  %PIB (2)'!M$150*100</f>
        <v>0.30985189954925946</v>
      </c>
      <c r="N59" s="58">
        <f>'BS mi. lei'!N59/'BS  %PIB (2)'!N$150*100</f>
        <v>0.28557919621749406</v>
      </c>
    </row>
    <row r="60" spans="1:14" s="182" customFormat="1" ht="15.75">
      <c r="A60" s="185"/>
      <c r="B60" s="185"/>
      <c r="C60" s="185"/>
      <c r="D60" s="185"/>
      <c r="E60" s="185"/>
      <c r="F60" s="185"/>
      <c r="G60" s="185"/>
      <c r="H60" s="186"/>
      <c r="I60" s="312"/>
      <c r="J60" s="121" t="s">
        <v>947</v>
      </c>
      <c r="K60" s="57">
        <f>'BS mi. lei'!K60/'BS  %PIB (2)'!K$150*100</f>
        <v>0</v>
      </c>
      <c r="L60" s="57">
        <f>'BS mi. lei'!L60/'BS  %PIB (2)'!L$150*100</f>
        <v>0</v>
      </c>
      <c r="M60" s="57">
        <f>'BS mi. lei'!M60/'BS  %PIB (2)'!M$150*100</f>
        <v>0</v>
      </c>
      <c r="N60" s="58">
        <f>'BS mi. lei'!N60/'BS  %PIB (2)'!N$150*100</f>
        <v>0</v>
      </c>
    </row>
    <row r="61" spans="1:18" ht="15" customHeight="1">
      <c r="A61" s="5"/>
      <c r="B61" s="5"/>
      <c r="C61" s="5"/>
      <c r="D61" s="5"/>
      <c r="E61" s="5"/>
      <c r="F61" s="5"/>
      <c r="G61" s="5"/>
      <c r="H61" s="30"/>
      <c r="I61" s="311" t="s">
        <v>887</v>
      </c>
      <c r="J61" s="122" t="s">
        <v>951</v>
      </c>
      <c r="K61" s="206">
        <f>'BS mi. lei'!K61/'BS  %PIB (2)'!K$150*100</f>
        <v>1.7542322097378276</v>
      </c>
      <c r="L61" s="206">
        <f>'BS mi. lei'!L61/'BS  %PIB (2)'!L$150*100</f>
        <v>1.3839635854341736</v>
      </c>
      <c r="M61" s="206">
        <f>'BS mi. lei'!M61/'BS  %PIB (2)'!M$150*100</f>
        <v>1.2706374758531873</v>
      </c>
      <c r="N61" s="233">
        <f>'BS mi. lei'!N61/'BS  %PIB (2)'!N$150*100</f>
        <v>1.1714539007092197</v>
      </c>
      <c r="O61" s="19"/>
      <c r="P61" s="19"/>
      <c r="Q61" s="19"/>
      <c r="R61" s="19"/>
    </row>
    <row r="62" spans="1:14" s="182" customFormat="1" ht="15.75">
      <c r="A62" s="185"/>
      <c r="B62" s="185"/>
      <c r="C62" s="185"/>
      <c r="D62" s="185"/>
      <c r="E62" s="185"/>
      <c r="F62" s="185"/>
      <c r="G62" s="185"/>
      <c r="H62" s="186"/>
      <c r="I62" s="312"/>
      <c r="J62" s="120" t="s">
        <v>946</v>
      </c>
      <c r="K62" s="57">
        <f>'BS mi. lei'!K62/'BS  %PIB (2)'!K$150*100</f>
        <v>1.7435955056179775</v>
      </c>
      <c r="L62" s="57">
        <f>'BS mi. lei'!L62/'BS  %PIB (2)'!L$150*100</f>
        <v>1.3723389355742297</v>
      </c>
      <c r="M62" s="57">
        <f>'BS mi. lei'!M62/'BS  %PIB (2)'!M$150*100</f>
        <v>1.2641983258209917</v>
      </c>
      <c r="N62" s="58">
        <f>'BS mi. lei'!N62/'BS  %PIB (2)'!N$150*100</f>
        <v>1.1625886524822695</v>
      </c>
    </row>
    <row r="63" spans="1:14" s="182" customFormat="1" ht="15.75">
      <c r="A63" s="185"/>
      <c r="B63" s="185"/>
      <c r="C63" s="185"/>
      <c r="D63" s="185"/>
      <c r="E63" s="185"/>
      <c r="F63" s="185"/>
      <c r="G63" s="185"/>
      <c r="H63" s="186"/>
      <c r="I63" s="312"/>
      <c r="J63" s="121" t="s">
        <v>947</v>
      </c>
      <c r="K63" s="313">
        <f>'BS mi. lei'!K63/'BS  %PIB (2)'!K$150*100</f>
        <v>0.010636704119850186</v>
      </c>
      <c r="L63" s="313">
        <f>'BS mi. lei'!L63/'BS  %PIB (2)'!L$150*100</f>
        <v>0.011624649859943978</v>
      </c>
      <c r="M63" s="313">
        <f>'BS mi. lei'!M63/'BS  %PIB (2)'!M$150*100</f>
        <v>0.006439150032195751</v>
      </c>
      <c r="N63" s="314">
        <f>'BS mi. lei'!N63/'BS  %PIB (2)'!N$150*100</f>
        <v>0.008865248226950355</v>
      </c>
    </row>
    <row r="64" spans="1:18" ht="15" customHeight="1">
      <c r="A64" s="5"/>
      <c r="B64" s="5"/>
      <c r="C64" s="5"/>
      <c r="D64" s="5"/>
      <c r="E64" s="5"/>
      <c r="F64" s="5"/>
      <c r="G64" s="5"/>
      <c r="H64" s="30"/>
      <c r="I64" s="311" t="s">
        <v>888</v>
      </c>
      <c r="J64" s="122" t="s">
        <v>952</v>
      </c>
      <c r="K64" s="206">
        <f>'BS mi. lei'!K64/'BS  %PIB (2)'!K$150*100</f>
        <v>0.5761048689138577</v>
      </c>
      <c r="L64" s="206">
        <f>'BS mi. lei'!L64/'BS  %PIB (2)'!L$150*100</f>
        <v>0.5199579831932772</v>
      </c>
      <c r="M64" s="206">
        <f>'BS mi. lei'!M64/'BS  %PIB (2)'!M$150*100</f>
        <v>0.47842884739214425</v>
      </c>
      <c r="N64" s="233">
        <f>'BS mi. lei'!N64/'BS  %PIB (2)'!N$150*100</f>
        <v>0.43959810874704486</v>
      </c>
      <c r="O64" s="19"/>
      <c r="P64" s="19"/>
      <c r="Q64" s="19"/>
      <c r="R64" s="19"/>
    </row>
    <row r="65" spans="1:14" s="182" customFormat="1" ht="15.75">
      <c r="A65" s="185"/>
      <c r="B65" s="185"/>
      <c r="C65" s="185"/>
      <c r="D65" s="185"/>
      <c r="E65" s="185"/>
      <c r="F65" s="185"/>
      <c r="G65" s="185"/>
      <c r="H65" s="186"/>
      <c r="I65" s="312"/>
      <c r="J65" s="120" t="s">
        <v>946</v>
      </c>
      <c r="K65" s="57">
        <f>'BS mi. lei'!K65/'BS  %PIB (2)'!K$150*100</f>
        <v>0.5247191011235954</v>
      </c>
      <c r="L65" s="57">
        <f>'BS mi. lei'!L65/'BS  %PIB (2)'!L$150*100</f>
        <v>0.5199579831932772</v>
      </c>
      <c r="M65" s="57">
        <f>'BS mi. lei'!M65/'BS  %PIB (2)'!M$150*100</f>
        <v>0.47842884739214425</v>
      </c>
      <c r="N65" s="58">
        <f>'BS mi. lei'!N65/'BS  %PIB (2)'!N$150*100</f>
        <v>0.43959810874704486</v>
      </c>
    </row>
    <row r="66" spans="1:14" s="182" customFormat="1" ht="15.75">
      <c r="A66" s="185"/>
      <c r="B66" s="185"/>
      <c r="C66" s="185"/>
      <c r="D66" s="185"/>
      <c r="E66" s="185"/>
      <c r="F66" s="185"/>
      <c r="G66" s="185"/>
      <c r="H66" s="186"/>
      <c r="I66" s="312"/>
      <c r="J66" s="121" t="s">
        <v>947</v>
      </c>
      <c r="K66" s="57">
        <f>'BS mi. lei'!K66/'BS  %PIB (2)'!K$150*100</f>
        <v>0.05138576779026217</v>
      </c>
      <c r="L66" s="57">
        <f>'BS mi. lei'!L66/'BS  %PIB (2)'!L$150*100</f>
        <v>0</v>
      </c>
      <c r="M66" s="57">
        <f>'BS mi. lei'!M66/'BS  %PIB (2)'!M$150*100</f>
        <v>0</v>
      </c>
      <c r="N66" s="58">
        <f>'BS mi. lei'!N66/'BS  %PIB (2)'!N$150*100</f>
        <v>0</v>
      </c>
    </row>
    <row r="67" spans="1:18" ht="15" customHeight="1">
      <c r="A67" s="5"/>
      <c r="B67" s="5"/>
      <c r="C67" s="5"/>
      <c r="D67" s="5"/>
      <c r="E67" s="5"/>
      <c r="F67" s="5"/>
      <c r="G67" s="5"/>
      <c r="H67" s="30"/>
      <c r="I67" s="311" t="s">
        <v>889</v>
      </c>
      <c r="J67" s="122" t="s">
        <v>953</v>
      </c>
      <c r="K67" s="206">
        <f>'BS mi. lei'!K67/'BS  %PIB (2)'!K$150*100</f>
        <v>0.33805243445692884</v>
      </c>
      <c r="L67" s="206">
        <f>'BS mi. lei'!L67/'BS  %PIB (2)'!L$150*100</f>
        <v>0.2988095238095238</v>
      </c>
      <c r="M67" s="206">
        <f>'BS mi. lei'!M67/'BS  %PIB (2)'!M$150*100</f>
        <v>0.5306503541532517</v>
      </c>
      <c r="N67" s="233">
        <f>'BS mi. lei'!N67/'BS  %PIB (2)'!N$150*100</f>
        <v>0.5926713947990544</v>
      </c>
      <c r="O67" s="19"/>
      <c r="P67" s="19"/>
      <c r="Q67" s="19"/>
      <c r="R67" s="19"/>
    </row>
    <row r="68" spans="1:14" s="182" customFormat="1" ht="15.75">
      <c r="A68" s="185"/>
      <c r="B68" s="185"/>
      <c r="C68" s="185"/>
      <c r="D68" s="185"/>
      <c r="E68" s="185"/>
      <c r="F68" s="185"/>
      <c r="G68" s="185"/>
      <c r="H68" s="186"/>
      <c r="I68" s="312"/>
      <c r="J68" s="120" t="s">
        <v>946</v>
      </c>
      <c r="K68" s="57">
        <f>'BS mi. lei'!K68/'BS  %PIB (2)'!K$150*100</f>
        <v>0.29198501872659177</v>
      </c>
      <c r="L68" s="57">
        <f>'BS mi. lei'!L68/'BS  %PIB (2)'!L$150*100</f>
        <v>0.25434173669467786</v>
      </c>
      <c r="M68" s="57">
        <f>'BS mi. lei'!M68/'BS  %PIB (2)'!M$150*100</f>
        <v>0.2327108821635544</v>
      </c>
      <c r="N68" s="58">
        <f>'BS mi. lei'!N68/'BS  %PIB (2)'!N$150*100</f>
        <v>0.21247044917257685</v>
      </c>
    </row>
    <row r="69" spans="1:14" s="182" customFormat="1" ht="15.75">
      <c r="A69" s="185"/>
      <c r="B69" s="185"/>
      <c r="C69" s="185"/>
      <c r="D69" s="185"/>
      <c r="E69" s="185"/>
      <c r="F69" s="185"/>
      <c r="G69" s="185"/>
      <c r="H69" s="186"/>
      <c r="I69" s="312"/>
      <c r="J69" s="121" t="s">
        <v>947</v>
      </c>
      <c r="K69" s="313">
        <f>'BS mi. lei'!K69/'BS  %PIB (2)'!K$150*100</f>
        <v>0.04606741573033708</v>
      </c>
      <c r="L69" s="313">
        <f>'BS mi. lei'!L69/'BS  %PIB (2)'!L$150*100</f>
        <v>0.04446778711484594</v>
      </c>
      <c r="M69" s="57">
        <f>'BS mi. lei'!M69/'BS  %PIB (2)'!M$150*100</f>
        <v>0.29793947198969734</v>
      </c>
      <c r="N69" s="58">
        <f>'BS mi. lei'!N69/'BS  %PIB (2)'!N$150*100</f>
        <v>0.3802009456264775</v>
      </c>
    </row>
    <row r="70" spans="1:18" ht="15" customHeight="1">
      <c r="A70" s="5"/>
      <c r="B70" s="5"/>
      <c r="C70" s="5"/>
      <c r="D70" s="5"/>
      <c r="E70" s="5"/>
      <c r="F70" s="5"/>
      <c r="G70" s="5"/>
      <c r="H70" s="30"/>
      <c r="I70" s="311" t="s">
        <v>890</v>
      </c>
      <c r="J70" s="122" t="s">
        <v>954</v>
      </c>
      <c r="K70" s="206">
        <f>'BS mi. lei'!K70/'BS  %PIB (2)'!K$150*100</f>
        <v>0.3642696629213483</v>
      </c>
      <c r="L70" s="206">
        <f>'BS mi. lei'!L70/'BS  %PIB (2)'!L$150*100</f>
        <v>0.3468487394957983</v>
      </c>
      <c r="M70" s="206">
        <f>'BS mi. lei'!M70/'BS  %PIB (2)'!M$150*100</f>
        <v>0.26555054732775274</v>
      </c>
      <c r="N70" s="233">
        <f>'BS mi. lei'!N70/'BS  %PIB (2)'!N$150*100</f>
        <v>0.27098108747044913</v>
      </c>
      <c r="O70" s="19"/>
      <c r="P70" s="19"/>
      <c r="Q70" s="19"/>
      <c r="R70" s="19"/>
    </row>
    <row r="71" spans="1:14" s="182" customFormat="1" ht="15.75">
      <c r="A71" s="185"/>
      <c r="B71" s="185"/>
      <c r="C71" s="185"/>
      <c r="D71" s="185"/>
      <c r="E71" s="185"/>
      <c r="F71" s="185"/>
      <c r="G71" s="185"/>
      <c r="H71" s="186"/>
      <c r="I71" s="315"/>
      <c r="J71" s="120" t="s">
        <v>946</v>
      </c>
      <c r="K71" s="57">
        <f>'BS mi. lei'!K71/'BS  %PIB (2)'!K$150*100</f>
        <v>0.3642696629213483</v>
      </c>
      <c r="L71" s="57">
        <f>'BS mi. lei'!L71/'BS  %PIB (2)'!L$150*100</f>
        <v>0.3468487394957983</v>
      </c>
      <c r="M71" s="57">
        <f>'BS mi. lei'!M71/'BS  %PIB (2)'!M$150*100</f>
        <v>0.26555054732775274</v>
      </c>
      <c r="N71" s="58">
        <f>'BS mi. lei'!N71/'BS  %PIB (2)'!N$150*100</f>
        <v>0.27098108747044913</v>
      </c>
    </row>
    <row r="72" spans="1:14" s="182" customFormat="1" ht="15.75">
      <c r="A72" s="185"/>
      <c r="B72" s="185"/>
      <c r="C72" s="185"/>
      <c r="D72" s="185"/>
      <c r="E72" s="185"/>
      <c r="F72" s="185"/>
      <c r="G72" s="185"/>
      <c r="H72" s="186"/>
      <c r="I72" s="315"/>
      <c r="J72" s="121" t="s">
        <v>947</v>
      </c>
      <c r="K72" s="57">
        <f>'BS mi. lei'!K72/'BS  %PIB (2)'!K$150*100</f>
        <v>0</v>
      </c>
      <c r="L72" s="57">
        <f>'BS mi. lei'!L72/'BS  %PIB (2)'!L$150*100</f>
        <v>0</v>
      </c>
      <c r="M72" s="57">
        <f>'BS mi. lei'!M72/'BS  %PIB (2)'!M$150*100</f>
        <v>0</v>
      </c>
      <c r="N72" s="58">
        <f>'BS mi. lei'!N72/'BS  %PIB (2)'!N$150*100</f>
        <v>0</v>
      </c>
    </row>
    <row r="73" spans="1:18" ht="15" customHeight="1">
      <c r="A73" s="5"/>
      <c r="B73" s="5"/>
      <c r="C73" s="5"/>
      <c r="D73" s="5"/>
      <c r="E73" s="5"/>
      <c r="F73" s="5"/>
      <c r="G73" s="5"/>
      <c r="H73" s="30"/>
      <c r="I73" s="311" t="s">
        <v>891</v>
      </c>
      <c r="J73" s="122" t="s">
        <v>955</v>
      </c>
      <c r="K73" s="206">
        <f>'BS mi. lei'!K73/'BS  %PIB (2)'!K$150*100</f>
        <v>1.289812734082397</v>
      </c>
      <c r="L73" s="206">
        <f>'BS mi. lei'!L73/'BS  %PIB (2)'!L$150*100</f>
        <v>1.0953081232492996</v>
      </c>
      <c r="M73" s="206">
        <f>'BS mi. lei'!M73/'BS  %PIB (2)'!M$150*100</f>
        <v>0.9122987765614938</v>
      </c>
      <c r="N73" s="233">
        <f>'BS mi. lei'!N73/'BS  %PIB (2)'!N$150*100</f>
        <v>0.8169621749408983</v>
      </c>
      <c r="O73" s="19"/>
      <c r="P73" s="19"/>
      <c r="Q73" s="19"/>
      <c r="R73" s="19"/>
    </row>
    <row r="74" spans="1:14" s="182" customFormat="1" ht="15.75">
      <c r="A74" s="185"/>
      <c r="B74" s="185"/>
      <c r="C74" s="185"/>
      <c r="D74" s="185"/>
      <c r="E74" s="185"/>
      <c r="F74" s="185"/>
      <c r="G74" s="185"/>
      <c r="H74" s="186"/>
      <c r="I74" s="316"/>
      <c r="J74" s="120" t="s">
        <v>946</v>
      </c>
      <c r="K74" s="57">
        <f>'BS mi. lei'!K74/'BS  %PIB (2)'!K$150*100</f>
        <v>1.289812734082397</v>
      </c>
      <c r="L74" s="57">
        <f>'BS mi. lei'!L74/'BS  %PIB (2)'!L$150*100</f>
        <v>1.0840336134453783</v>
      </c>
      <c r="M74" s="57">
        <f>'BS mi. lei'!M74/'BS  %PIB (2)'!M$150*100</f>
        <v>0.901609787508049</v>
      </c>
      <c r="N74" s="58">
        <f>'BS mi. lei'!N74/'BS  %PIB (2)'!N$150*100</f>
        <v>0.8068557919621749</v>
      </c>
    </row>
    <row r="75" spans="1:14" s="182" customFormat="1" ht="15.75">
      <c r="A75" s="185"/>
      <c r="B75" s="185"/>
      <c r="C75" s="185"/>
      <c r="D75" s="185"/>
      <c r="E75" s="185"/>
      <c r="F75" s="185"/>
      <c r="G75" s="185"/>
      <c r="H75" s="186"/>
      <c r="I75" s="316"/>
      <c r="J75" s="121" t="s">
        <v>947</v>
      </c>
      <c r="K75" s="313">
        <f>'BS mi. lei'!K75/'BS  %PIB (2)'!K$150*100</f>
        <v>0</v>
      </c>
      <c r="L75" s="313">
        <f>'BS mi. lei'!L75/'BS  %PIB (2)'!L$150*100</f>
        <v>0.01127450980392157</v>
      </c>
      <c r="M75" s="313">
        <f>'BS mi. lei'!M75/'BS  %PIB (2)'!M$150*100</f>
        <v>0.010688989053444946</v>
      </c>
      <c r="N75" s="314">
        <f>'BS mi. lei'!N75/'BS  %PIB (2)'!N$150*100</f>
        <v>0.010106382978723405</v>
      </c>
    </row>
    <row r="76" spans="1:18" ht="15" customHeight="1">
      <c r="A76" s="5"/>
      <c r="B76" s="5"/>
      <c r="C76" s="5"/>
      <c r="D76" s="5"/>
      <c r="E76" s="5"/>
      <c r="F76" s="5"/>
      <c r="G76" s="5"/>
      <c r="H76" s="30"/>
      <c r="I76" s="311" t="s">
        <v>3</v>
      </c>
      <c r="J76" s="122" t="s">
        <v>956</v>
      </c>
      <c r="K76" s="206">
        <f>'BS mi. lei'!K76/'BS  %PIB (2)'!K$150*100</f>
        <v>0.40292134831460674</v>
      </c>
      <c r="L76" s="206">
        <f>'BS mi. lei'!L76/'BS  %PIB (2)'!L$150*100</f>
        <v>0.309453781512605</v>
      </c>
      <c r="M76" s="206">
        <f>'BS mi. lei'!M76/'BS  %PIB (2)'!M$150*100</f>
        <v>0.5367675466838376</v>
      </c>
      <c r="N76" s="233">
        <f>'BS mi. lei'!N76/'BS  %PIB (2)'!N$150*100</f>
        <v>0.7907801418439716</v>
      </c>
      <c r="O76" s="19"/>
      <c r="P76" s="19"/>
      <c r="Q76" s="19"/>
      <c r="R76" s="19"/>
    </row>
    <row r="77" spans="1:14" s="182" customFormat="1" ht="15.75">
      <c r="A77" s="185"/>
      <c r="B77" s="185"/>
      <c r="C77" s="185"/>
      <c r="D77" s="185"/>
      <c r="E77" s="185"/>
      <c r="F77" s="185"/>
      <c r="G77" s="185"/>
      <c r="H77" s="186"/>
      <c r="I77" s="316"/>
      <c r="J77" s="120" t="s">
        <v>946</v>
      </c>
      <c r="K77" s="57">
        <f>'BS mi. lei'!K77/'BS  %PIB (2)'!K$150*100</f>
        <v>0.30704119850187267</v>
      </c>
      <c r="L77" s="57">
        <f>'BS mi. lei'!L77/'BS  %PIB (2)'!L$150*100</f>
        <v>0.1130952380952381</v>
      </c>
      <c r="M77" s="57">
        <f>'BS mi. lei'!M77/'BS  %PIB (2)'!M$150*100</f>
        <v>0.09896973599484866</v>
      </c>
      <c r="N77" s="58">
        <f>'BS mi. lei'!N77/'BS  %PIB (2)'!N$150*100</f>
        <v>0.08451536643026006</v>
      </c>
    </row>
    <row r="78" spans="1:14" s="182" customFormat="1" ht="15.75">
      <c r="A78" s="185"/>
      <c r="B78" s="185"/>
      <c r="C78" s="185"/>
      <c r="D78" s="185"/>
      <c r="E78" s="185"/>
      <c r="F78" s="185"/>
      <c r="G78" s="185"/>
      <c r="H78" s="186"/>
      <c r="I78" s="316"/>
      <c r="J78" s="121" t="s">
        <v>947</v>
      </c>
      <c r="K78" s="57">
        <f>'BS mi. lei'!K78/'BS  %PIB (2)'!K$150*100</f>
        <v>0.09588014981273409</v>
      </c>
      <c r="L78" s="57">
        <f>'BS mi. lei'!L78/'BS  %PIB (2)'!L$150*100</f>
        <v>0.19635854341736692</v>
      </c>
      <c r="M78" s="57">
        <f>'BS mi. lei'!M78/'BS  %PIB (2)'!M$150*100</f>
        <v>0.43779781068898904</v>
      </c>
      <c r="N78" s="58">
        <f>'BS mi. lei'!N78/'BS  %PIB (2)'!N$150*100</f>
        <v>0.7062647754137116</v>
      </c>
    </row>
    <row r="79" spans="1:18" ht="36" customHeight="1">
      <c r="A79" s="5"/>
      <c r="B79" s="5"/>
      <c r="C79" s="5"/>
      <c r="D79" s="5"/>
      <c r="E79" s="5"/>
      <c r="F79" s="5"/>
      <c r="G79" s="5"/>
      <c r="H79" s="30"/>
      <c r="I79" s="311" t="s">
        <v>27</v>
      </c>
      <c r="J79" s="122" t="s">
        <v>957</v>
      </c>
      <c r="K79" s="206">
        <f>'BS mi. lei'!K79/'BS  %PIB (2)'!K$150*100</f>
        <v>0.030337078651685393</v>
      </c>
      <c r="L79" s="206">
        <f>'BS mi. lei'!L79/'BS  %PIB (2)'!L$150*100</f>
        <v>0.026820728291316525</v>
      </c>
      <c r="M79" s="206">
        <f>'BS mi. lei'!M79/'BS  %PIB (2)'!M$150*100</f>
        <v>0.02472633612363168</v>
      </c>
      <c r="N79" s="233">
        <f>'BS mi. lei'!N79/'BS  %PIB (2)'!N$150*100</f>
        <v>0.02269503546099291</v>
      </c>
      <c r="O79" s="19"/>
      <c r="P79" s="19"/>
      <c r="Q79" s="19"/>
      <c r="R79" s="19"/>
    </row>
    <row r="80" spans="1:14" s="182" customFormat="1" ht="15.75">
      <c r="A80" s="185"/>
      <c r="B80" s="185"/>
      <c r="C80" s="185"/>
      <c r="D80" s="185"/>
      <c r="E80" s="185"/>
      <c r="F80" s="185"/>
      <c r="G80" s="185"/>
      <c r="H80" s="186"/>
      <c r="I80" s="316"/>
      <c r="J80" s="120" t="s">
        <v>946</v>
      </c>
      <c r="K80" s="313">
        <f>'BS mi. lei'!K80/'BS  %PIB (2)'!K$150*100</f>
        <v>0.030337078651685393</v>
      </c>
      <c r="L80" s="313">
        <f>'BS mi. lei'!L80/'BS  %PIB (2)'!L$150*100</f>
        <v>0.026820728291316525</v>
      </c>
      <c r="M80" s="313">
        <f>'BS mi. lei'!M80/'BS  %PIB (2)'!M$150*100</f>
        <v>0.02472633612363168</v>
      </c>
      <c r="N80" s="314">
        <f>'BS mi. lei'!N80/'BS  %PIB (2)'!N$150*100</f>
        <v>0.02269503546099291</v>
      </c>
    </row>
    <row r="81" spans="1:14" s="182" customFormat="1" ht="15.75">
      <c r="A81" s="185"/>
      <c r="B81" s="185"/>
      <c r="C81" s="185"/>
      <c r="D81" s="185"/>
      <c r="E81" s="185"/>
      <c r="F81" s="185"/>
      <c r="G81" s="185"/>
      <c r="H81" s="186"/>
      <c r="I81" s="316"/>
      <c r="J81" s="121" t="s">
        <v>947</v>
      </c>
      <c r="K81" s="57">
        <f>'BS mi. lei'!K81/'BS  %PIB (2)'!K$150*100</f>
        <v>0</v>
      </c>
      <c r="L81" s="57">
        <f>'BS mi. lei'!L81/'BS  %PIB (2)'!L$150*100</f>
        <v>0</v>
      </c>
      <c r="M81" s="57">
        <f>'BS mi. lei'!M81/'BS  %PIB (2)'!M$150*100</f>
        <v>0</v>
      </c>
      <c r="N81" s="58">
        <f>'BS mi. lei'!N81/'BS  %PIB (2)'!N$150*100</f>
        <v>0</v>
      </c>
    </row>
    <row r="82" spans="1:18" ht="15" customHeight="1">
      <c r="A82" s="5"/>
      <c r="B82" s="5"/>
      <c r="C82" s="5"/>
      <c r="D82" s="5"/>
      <c r="E82" s="5"/>
      <c r="F82" s="5"/>
      <c r="G82" s="5"/>
      <c r="H82" s="30"/>
      <c r="I82" s="311" t="s">
        <v>34</v>
      </c>
      <c r="J82" s="122" t="s">
        <v>958</v>
      </c>
      <c r="K82" s="206">
        <f>'BS mi. lei'!K82/'BS  %PIB (2)'!K$150*100</f>
        <v>1.9564794007490633</v>
      </c>
      <c r="L82" s="206">
        <f>'BS mi. lei'!L82/'BS  %PIB (2)'!L$150*100</f>
        <v>1.9817226890756303</v>
      </c>
      <c r="M82" s="206">
        <f>'BS mi. lei'!M82/'BS  %PIB (2)'!M$150*100</f>
        <v>2.128976175144881</v>
      </c>
      <c r="N82" s="233">
        <f>'BS mi. lei'!N82/'BS  %PIB (2)'!N$150*100</f>
        <v>2.0260638297872338</v>
      </c>
      <c r="O82" s="19"/>
      <c r="P82" s="19"/>
      <c r="Q82" s="19"/>
      <c r="R82" s="19"/>
    </row>
    <row r="83" spans="1:14" s="182" customFormat="1" ht="15.75">
      <c r="A83" s="185"/>
      <c r="B83" s="185"/>
      <c r="C83" s="185"/>
      <c r="D83" s="185"/>
      <c r="E83" s="185"/>
      <c r="F83" s="185"/>
      <c r="G83" s="185"/>
      <c r="H83" s="186"/>
      <c r="I83" s="316"/>
      <c r="J83" s="120" t="s">
        <v>946</v>
      </c>
      <c r="K83" s="57">
        <f>'BS mi. lei'!K83/'BS  %PIB (2)'!K$150*100</f>
        <v>1.207940074906367</v>
      </c>
      <c r="L83" s="57">
        <f>'BS mi. lei'!L83/'BS  %PIB (2)'!L$150*100</f>
        <v>1.2579831932773111</v>
      </c>
      <c r="M83" s="57">
        <f>'BS mi. lei'!M83/'BS  %PIB (2)'!M$150*100</f>
        <v>1.2419188667095944</v>
      </c>
      <c r="N83" s="58">
        <f>'BS mi. lei'!N83/'BS  %PIB (2)'!N$150*100</f>
        <v>1.1643617021276595</v>
      </c>
    </row>
    <row r="84" spans="1:14" s="182" customFormat="1" ht="15.75">
      <c r="A84" s="185"/>
      <c r="B84" s="185"/>
      <c r="C84" s="185"/>
      <c r="D84" s="185"/>
      <c r="E84" s="185"/>
      <c r="F84" s="185"/>
      <c r="G84" s="185"/>
      <c r="H84" s="186"/>
      <c r="I84" s="316"/>
      <c r="J84" s="121" t="s">
        <v>947</v>
      </c>
      <c r="K84" s="57">
        <f>'BS mi. lei'!K84/'BS  %PIB (2)'!K$150*100</f>
        <v>0.7485393258426967</v>
      </c>
      <c r="L84" s="57">
        <f>'BS mi. lei'!L84/'BS  %PIB (2)'!L$150*100</f>
        <v>0.7237394957983193</v>
      </c>
      <c r="M84" s="57">
        <f>'BS mi. lei'!M84/'BS  %PIB (2)'!M$150*100</f>
        <v>0.8870573084352864</v>
      </c>
      <c r="N84" s="58">
        <f>'BS mi. lei'!N84/'BS  %PIB (2)'!N$150*100</f>
        <v>0.8617021276595745</v>
      </c>
    </row>
    <row r="85" spans="1:18" ht="15" customHeight="1">
      <c r="A85" s="5"/>
      <c r="B85" s="5"/>
      <c r="C85" s="5"/>
      <c r="D85" s="5"/>
      <c r="E85" s="5"/>
      <c r="F85" s="5"/>
      <c r="G85" s="5"/>
      <c r="H85" s="30"/>
      <c r="I85" s="311" t="s">
        <v>38</v>
      </c>
      <c r="J85" s="122" t="s">
        <v>959</v>
      </c>
      <c r="K85" s="206">
        <f>'BS mi. lei'!K85/'BS  %PIB (2)'!K$150*100</f>
        <v>0.002546816479400749</v>
      </c>
      <c r="L85" s="206">
        <f>'BS mi. lei'!L85/'BS  %PIB (2)'!L$150*100</f>
        <v>0.002380952380952381</v>
      </c>
      <c r="M85" s="206">
        <f>'BS mi. lei'!M85/'BS  %PIB (2)'!M$150*100</f>
        <v>0.002189311010946555</v>
      </c>
      <c r="N85" s="233">
        <f>'BS mi. lei'!N85/'BS  %PIB (2)'!N$150*100</f>
        <v>0.0020685579196217494</v>
      </c>
      <c r="O85" s="19"/>
      <c r="P85" s="19"/>
      <c r="Q85" s="19"/>
      <c r="R85" s="19"/>
    </row>
    <row r="86" spans="1:14" s="182" customFormat="1" ht="15.75">
      <c r="A86" s="185"/>
      <c r="B86" s="185"/>
      <c r="C86" s="185"/>
      <c r="D86" s="185"/>
      <c r="E86" s="185"/>
      <c r="F86" s="185"/>
      <c r="G86" s="185"/>
      <c r="H86" s="186"/>
      <c r="I86" s="316"/>
      <c r="J86" s="120" t="s">
        <v>946</v>
      </c>
      <c r="K86" s="258">
        <f>'BS mi. lei'!K86/'BS  %PIB (2)'!K$150*100</f>
        <v>0.002546816479400749</v>
      </c>
      <c r="L86" s="258">
        <f>'BS mi. lei'!L86/'BS  %PIB (2)'!L$150*100</f>
        <v>0.002380952380952381</v>
      </c>
      <c r="M86" s="258">
        <f>'BS mi. lei'!M86/'BS  %PIB (2)'!M$150*100</f>
        <v>0.002189311010946555</v>
      </c>
      <c r="N86" s="259">
        <f>'BS mi. lei'!N86/'BS  %PIB (2)'!N$150*100</f>
        <v>0.0020685579196217494</v>
      </c>
    </row>
    <row r="87" spans="1:14" s="182" customFormat="1" ht="15.75">
      <c r="A87" s="185"/>
      <c r="B87" s="185"/>
      <c r="C87" s="185"/>
      <c r="D87" s="185"/>
      <c r="E87" s="185"/>
      <c r="F87" s="185"/>
      <c r="G87" s="185"/>
      <c r="H87" s="186"/>
      <c r="I87" s="315"/>
      <c r="J87" s="121" t="s">
        <v>947</v>
      </c>
      <c r="K87" s="57">
        <f>'BS mi. lei'!K87/'BS  %PIB (2)'!K$150*100</f>
        <v>0</v>
      </c>
      <c r="L87" s="57">
        <f>'BS mi. lei'!L87/'BS  %PIB (2)'!L$150*100</f>
        <v>0</v>
      </c>
      <c r="M87" s="57">
        <f>'BS mi. lei'!M87/'BS  %PIB (2)'!M$150*100</f>
        <v>0</v>
      </c>
      <c r="N87" s="58">
        <f>'BS mi. lei'!N87/'BS  %PIB (2)'!N$150*100</f>
        <v>0</v>
      </c>
    </row>
    <row r="88" spans="1:18" ht="15" customHeight="1">
      <c r="A88" s="5"/>
      <c r="B88" s="5"/>
      <c r="C88" s="5"/>
      <c r="D88" s="5"/>
      <c r="E88" s="5"/>
      <c r="F88" s="5"/>
      <c r="G88" s="5"/>
      <c r="H88" s="30"/>
      <c r="I88" s="311" t="s">
        <v>892</v>
      </c>
      <c r="J88" s="122" t="s">
        <v>960</v>
      </c>
      <c r="K88" s="206">
        <f>'BS mi. lei'!K88/'BS  %PIB (2)'!K$150*100</f>
        <v>0.022097378277153558</v>
      </c>
      <c r="L88" s="206">
        <f>'BS mi. lei'!L88/'BS  %PIB (2)'!L$150*100</f>
        <v>0.020588235294117647</v>
      </c>
      <c r="M88" s="206">
        <f>'BS mi. lei'!M88/'BS  %PIB (2)'!M$150*100</f>
        <v>0.018931101094655504</v>
      </c>
      <c r="N88" s="233">
        <f>'BS mi. lei'!N88/'BS  %PIB (2)'!N$150*100</f>
        <v>0.017375886524822696</v>
      </c>
      <c r="O88" s="19"/>
      <c r="P88" s="19"/>
      <c r="Q88" s="19"/>
      <c r="R88" s="19"/>
    </row>
    <row r="89" spans="1:14" s="182" customFormat="1" ht="15.75">
      <c r="A89" s="185"/>
      <c r="B89" s="185"/>
      <c r="C89" s="185"/>
      <c r="D89" s="185"/>
      <c r="E89" s="185"/>
      <c r="F89" s="185"/>
      <c r="G89" s="185"/>
      <c r="H89" s="186"/>
      <c r="I89" s="315"/>
      <c r="J89" s="120" t="s">
        <v>946</v>
      </c>
      <c r="K89" s="313">
        <f>'BS mi. lei'!K89/'BS  %PIB (2)'!K$150*100</f>
        <v>0.022097378277153558</v>
      </c>
      <c r="L89" s="313">
        <f>'BS mi. lei'!L89/'BS  %PIB (2)'!L$150*100</f>
        <v>0.020588235294117647</v>
      </c>
      <c r="M89" s="313">
        <f>'BS mi. lei'!M89/'BS  %PIB (2)'!M$150*100</f>
        <v>0.018931101094655504</v>
      </c>
      <c r="N89" s="314">
        <f>'BS mi. lei'!N89/'BS  %PIB (2)'!N$150*100</f>
        <v>0.017375886524822696</v>
      </c>
    </row>
    <row r="90" spans="1:14" s="182" customFormat="1" ht="15.75">
      <c r="A90" s="185"/>
      <c r="B90" s="185"/>
      <c r="C90" s="185"/>
      <c r="D90" s="185"/>
      <c r="E90" s="185"/>
      <c r="F90" s="185"/>
      <c r="G90" s="185"/>
      <c r="H90" s="186"/>
      <c r="I90" s="315"/>
      <c r="J90" s="121" t="s">
        <v>947</v>
      </c>
      <c r="K90" s="57">
        <f>'BS mi. lei'!K90/'BS  %PIB (2)'!K$150*100</f>
        <v>0</v>
      </c>
      <c r="L90" s="57">
        <f>'BS mi. lei'!L90/'BS  %PIB (2)'!L$150*100</f>
        <v>0</v>
      </c>
      <c r="M90" s="57">
        <f>'BS mi. lei'!M90/'BS  %PIB (2)'!M$150*100</f>
        <v>0</v>
      </c>
      <c r="N90" s="58">
        <f>'BS mi. lei'!N90/'BS  %PIB (2)'!N$150*100</f>
        <v>0</v>
      </c>
    </row>
    <row r="91" spans="1:18" ht="15" customHeight="1">
      <c r="A91" s="5"/>
      <c r="B91" s="5"/>
      <c r="C91" s="5"/>
      <c r="D91" s="5"/>
      <c r="E91" s="5"/>
      <c r="F91" s="5"/>
      <c r="G91" s="5"/>
      <c r="H91" s="30"/>
      <c r="I91" s="311" t="s">
        <v>893</v>
      </c>
      <c r="J91" s="122" t="s">
        <v>961</v>
      </c>
      <c r="K91" s="206">
        <f>'BS mi. lei'!K91/'BS  %PIB (2)'!K$150*100</f>
        <v>0.19378277153558052</v>
      </c>
      <c r="L91" s="206">
        <f>'BS mi. lei'!L91/'BS  %PIB (2)'!L$150*100</f>
        <v>0.12205882352941176</v>
      </c>
      <c r="M91" s="206">
        <f>'BS mi. lei'!M91/'BS  %PIB (2)'!M$150*100</f>
        <v>0.13490019317450094</v>
      </c>
      <c r="N91" s="233">
        <f>'BS mi. lei'!N91/'BS  %PIB (2)'!N$150*100</f>
        <v>0.15573286052009455</v>
      </c>
      <c r="O91" s="19"/>
      <c r="P91" s="19"/>
      <c r="Q91" s="19"/>
      <c r="R91" s="19"/>
    </row>
    <row r="92" spans="1:14" s="182" customFormat="1" ht="15.75">
      <c r="A92" s="185"/>
      <c r="B92" s="185"/>
      <c r="C92" s="185"/>
      <c r="D92" s="185"/>
      <c r="E92" s="185"/>
      <c r="F92" s="185"/>
      <c r="G92" s="185"/>
      <c r="H92" s="186"/>
      <c r="I92" s="315"/>
      <c r="J92" s="120" t="s">
        <v>946</v>
      </c>
      <c r="K92" s="57">
        <f>'BS mi. lei'!K92/'BS  %PIB (2)'!K$150*100</f>
        <v>0.19198501872659177</v>
      </c>
      <c r="L92" s="57">
        <f>'BS mi. lei'!L92/'BS  %PIB (2)'!L$150*100</f>
        <v>0.12205882352941176</v>
      </c>
      <c r="M92" s="57">
        <f>'BS mi. lei'!M92/'BS  %PIB (2)'!M$150*100</f>
        <v>0.13490019317450094</v>
      </c>
      <c r="N92" s="58">
        <f>'BS mi. lei'!N92/'BS  %PIB (2)'!N$150*100</f>
        <v>0.15573286052009455</v>
      </c>
    </row>
    <row r="93" spans="1:14" s="182" customFormat="1" ht="15.75">
      <c r="A93" s="185"/>
      <c r="B93" s="185"/>
      <c r="C93" s="185"/>
      <c r="D93" s="185"/>
      <c r="E93" s="185"/>
      <c r="F93" s="185"/>
      <c r="G93" s="185"/>
      <c r="H93" s="186"/>
      <c r="I93" s="315"/>
      <c r="J93" s="477" t="s">
        <v>1030</v>
      </c>
      <c r="K93" s="258">
        <f>'BS mi. lei'!K93/'BS  %PIB (2)'!K$150*100</f>
        <v>0.0008239700374531837</v>
      </c>
      <c r="L93" s="258">
        <f>'BS mi. lei'!L93/'BS  %PIB (2)'!L$150*100</f>
        <v>0.0007703081232492997</v>
      </c>
      <c r="M93" s="258">
        <f>'BS mi. lei'!M93/'BS  %PIB (2)'!M$150*100</f>
        <v>0.0007083065035415326</v>
      </c>
      <c r="N93" s="259">
        <f>'BS mi. lei'!N93/'BS  %PIB (2)'!N$150*100</f>
        <v>0.0006501182033096927</v>
      </c>
    </row>
    <row r="94" spans="1:14" s="182" customFormat="1" ht="15.75">
      <c r="A94" s="185"/>
      <c r="B94" s="185"/>
      <c r="C94" s="185"/>
      <c r="D94" s="185"/>
      <c r="E94" s="185"/>
      <c r="F94" s="185"/>
      <c r="G94" s="185"/>
      <c r="H94" s="186"/>
      <c r="I94" s="315"/>
      <c r="J94" s="121" t="s">
        <v>947</v>
      </c>
      <c r="K94" s="258">
        <f>'BS mi. lei'!K94/'BS  %PIB (2)'!K$150*100</f>
        <v>0.001797752808988764</v>
      </c>
      <c r="L94" s="57">
        <f>'BS mi. lei'!L94/'BS  %PIB (2)'!L$150*100</f>
        <v>0</v>
      </c>
      <c r="M94" s="57">
        <f>'BS mi. lei'!M94/'BS  %PIB (2)'!M$150*100</f>
        <v>0</v>
      </c>
      <c r="N94" s="58">
        <f>'BS mi. lei'!N94/'BS  %PIB (2)'!N$150*100</f>
        <v>0</v>
      </c>
    </row>
    <row r="95" spans="1:18" ht="15" customHeight="1">
      <c r="A95" s="5"/>
      <c r="B95" s="5"/>
      <c r="C95" s="5"/>
      <c r="D95" s="5"/>
      <c r="E95" s="5"/>
      <c r="F95" s="5"/>
      <c r="G95" s="5"/>
      <c r="H95" s="30"/>
      <c r="I95" s="311" t="s">
        <v>894</v>
      </c>
      <c r="J95" s="122" t="s">
        <v>962</v>
      </c>
      <c r="K95" s="206">
        <f>'BS mi. lei'!K95/'BS  %PIB (2)'!K$150*100</f>
        <v>0.36307116104868914</v>
      </c>
      <c r="L95" s="206">
        <f>'BS mi. lei'!L95/'BS  %PIB (2)'!L$150*100</f>
        <v>0.4696778711484594</v>
      </c>
      <c r="M95" s="206">
        <f>'BS mi. lei'!M95/'BS  %PIB (2)'!M$150*100</f>
        <v>0.363747585318738</v>
      </c>
      <c r="N95" s="233">
        <f>'BS mi. lei'!N95/'BS  %PIB (2)'!N$150*100</f>
        <v>0.2842198581560284</v>
      </c>
      <c r="O95" s="19"/>
      <c r="P95" s="19"/>
      <c r="Q95" s="19"/>
      <c r="R95" s="19"/>
    </row>
    <row r="96" spans="1:14" s="182" customFormat="1" ht="15.75">
      <c r="A96" s="185"/>
      <c r="B96" s="185"/>
      <c r="C96" s="185"/>
      <c r="D96" s="185"/>
      <c r="E96" s="185"/>
      <c r="F96" s="185"/>
      <c r="G96" s="185"/>
      <c r="H96" s="186"/>
      <c r="I96" s="315"/>
      <c r="J96" s="120" t="s">
        <v>946</v>
      </c>
      <c r="K96" s="57">
        <f>'BS mi. lei'!K96/'BS  %PIB (2)'!K$150*100</f>
        <v>0.30651685393258427</v>
      </c>
      <c r="L96" s="57">
        <f>'BS mi. lei'!L96/'BS  %PIB (2)'!L$150*100</f>
        <v>0.2362044817927171</v>
      </c>
      <c r="M96" s="57">
        <f>'BS mi. lei'!M96/'BS  %PIB (2)'!M$150*100</f>
        <v>0.19871216999356087</v>
      </c>
      <c r="N96" s="58">
        <f>'BS mi. lei'!N96/'BS  %PIB (2)'!N$150*100</f>
        <v>0.15283687943262414</v>
      </c>
    </row>
    <row r="97" spans="1:14" s="182" customFormat="1" ht="15.75">
      <c r="A97" s="185"/>
      <c r="B97" s="185"/>
      <c r="C97" s="185"/>
      <c r="D97" s="185"/>
      <c r="E97" s="185"/>
      <c r="F97" s="185"/>
      <c r="G97" s="185"/>
      <c r="H97" s="186"/>
      <c r="I97" s="315"/>
      <c r="J97" s="121" t="s">
        <v>947</v>
      </c>
      <c r="K97" s="57">
        <f>'BS mi. lei'!K97/'BS  %PIB (2)'!K$150*100</f>
        <v>0.05655430711610487</v>
      </c>
      <c r="L97" s="57">
        <f>'BS mi. lei'!L97/'BS  %PIB (2)'!L$150*100</f>
        <v>0.23347338935574227</v>
      </c>
      <c r="M97" s="57">
        <f>'BS mi. lei'!M97/'BS  %PIB (2)'!M$150*100</f>
        <v>0.16503541532517707</v>
      </c>
      <c r="N97" s="58">
        <f>'BS mi. lei'!N97/'BS  %PIB (2)'!N$150*100</f>
        <v>0.13138297872340426</v>
      </c>
    </row>
    <row r="98" spans="1:18" ht="15" customHeight="1">
      <c r="A98" s="5"/>
      <c r="B98" s="5"/>
      <c r="C98" s="5"/>
      <c r="D98" s="5"/>
      <c r="E98" s="5"/>
      <c r="F98" s="5"/>
      <c r="G98" s="5"/>
      <c r="H98" s="30"/>
      <c r="I98" s="311" t="s">
        <v>895</v>
      </c>
      <c r="J98" s="122" t="s">
        <v>963</v>
      </c>
      <c r="K98" s="206">
        <f>'BS mi. lei'!K98/'BS  %PIB (2)'!K$150*100</f>
        <v>2.5251685393258425</v>
      </c>
      <c r="L98" s="206">
        <f>'BS mi. lei'!L98/'BS  %PIB (2)'!L$150*100</f>
        <v>2.28375350140056</v>
      </c>
      <c r="M98" s="206">
        <f>'BS mi. lei'!M98/'BS  %PIB (2)'!M$150*100</f>
        <v>2.2898261429491304</v>
      </c>
      <c r="N98" s="233">
        <f>'BS mi. lei'!N98/'BS  %PIB (2)'!N$150*100</f>
        <v>2.277659574468085</v>
      </c>
      <c r="O98" s="19"/>
      <c r="P98" s="19"/>
      <c r="Q98" s="19"/>
      <c r="R98" s="19"/>
    </row>
    <row r="99" spans="1:14" s="182" customFormat="1" ht="15.75">
      <c r="A99" s="185"/>
      <c r="B99" s="185"/>
      <c r="C99" s="185"/>
      <c r="D99" s="185"/>
      <c r="E99" s="185"/>
      <c r="F99" s="185"/>
      <c r="G99" s="185"/>
      <c r="H99" s="186"/>
      <c r="I99" s="315"/>
      <c r="J99" s="120" t="s">
        <v>946</v>
      </c>
      <c r="K99" s="57">
        <f>'BS mi. lei'!K99/'BS  %PIB (2)'!K$150*100</f>
        <v>2.5232958801498127</v>
      </c>
      <c r="L99" s="57">
        <f>'BS mi. lei'!L99/'BS  %PIB (2)'!L$150*100</f>
        <v>2.280952380952381</v>
      </c>
      <c r="M99" s="57">
        <f>'BS mi. lei'!M99/'BS  %PIB (2)'!M$150*100</f>
        <v>2.2898261429491304</v>
      </c>
      <c r="N99" s="58">
        <f>'BS mi. lei'!N99/'BS  %PIB (2)'!N$150*100</f>
        <v>2.277659574468085</v>
      </c>
    </row>
    <row r="100" spans="1:14" s="182" customFormat="1" ht="15.75">
      <c r="A100" s="185"/>
      <c r="B100" s="185"/>
      <c r="C100" s="185"/>
      <c r="D100" s="185"/>
      <c r="E100" s="185"/>
      <c r="F100" s="185"/>
      <c r="G100" s="185"/>
      <c r="H100" s="186"/>
      <c r="I100" s="315"/>
      <c r="J100" s="143" t="s">
        <v>1037</v>
      </c>
      <c r="K100" s="57">
        <f>'BS mi. lei'!K100/'BS  %PIB (2)'!K$150*100</f>
        <v>1.9265168539325843</v>
      </c>
      <c r="L100" s="57">
        <f>'BS mi. lei'!L100/'BS  %PIB (2)'!L$150*100</f>
        <v>1.7584033613445378</v>
      </c>
      <c r="M100" s="57">
        <f>'BS mi. lei'!M100/'BS  %PIB (2)'!M$150*100</f>
        <v>1.8028332260141662</v>
      </c>
      <c r="N100" s="58">
        <f>'BS mi. lei'!N100/'BS  %PIB (2)'!N$150*100</f>
        <v>1.8067375886524824</v>
      </c>
    </row>
    <row r="101" spans="1:14" s="182" customFormat="1" ht="15.75">
      <c r="A101" s="185"/>
      <c r="B101" s="185"/>
      <c r="C101" s="185"/>
      <c r="D101" s="185"/>
      <c r="E101" s="185"/>
      <c r="F101" s="185"/>
      <c r="G101" s="185"/>
      <c r="H101" s="186"/>
      <c r="I101" s="315"/>
      <c r="J101" s="121" t="s">
        <v>947</v>
      </c>
      <c r="K101" s="258">
        <f>'BS mi. lei'!K101/'BS  %PIB (2)'!K$150*100</f>
        <v>0.0018726591760299626</v>
      </c>
      <c r="L101" s="258">
        <f>'BS mi. lei'!L101/'BS  %PIB (2)'!L$150*100</f>
        <v>0.0028011204481792717</v>
      </c>
      <c r="M101" s="258">
        <f>'BS mi. lei'!M101/'BS  %PIB (2)'!M$150*100</f>
        <v>0</v>
      </c>
      <c r="N101" s="259">
        <f>'BS mi. lei'!N101/'BS  %PIB (2)'!N$150*100</f>
        <v>0</v>
      </c>
    </row>
    <row r="102" spans="1:18" ht="15" customHeight="1">
      <c r="A102" s="5"/>
      <c r="B102" s="5"/>
      <c r="C102" s="5"/>
      <c r="D102" s="5"/>
      <c r="E102" s="5"/>
      <c r="F102" s="5"/>
      <c r="G102" s="5"/>
      <c r="H102" s="30"/>
      <c r="I102" s="311" t="s">
        <v>896</v>
      </c>
      <c r="J102" s="122" t="s">
        <v>967</v>
      </c>
      <c r="K102" s="206">
        <f>'BS mi. lei'!K102/'BS  %PIB (2)'!K$150*100</f>
        <v>0.2254681647940075</v>
      </c>
      <c r="L102" s="206">
        <f>'BS mi. lei'!L102/'BS  %PIB (2)'!L$150*100</f>
        <v>0.20140056022408967</v>
      </c>
      <c r="M102" s="206">
        <f>'BS mi. lei'!M102/'BS  %PIB (2)'!M$150*100</f>
        <v>0.18570508692852544</v>
      </c>
      <c r="N102" s="233">
        <f>'BS mi. lei'!N102/'BS  %PIB (2)'!N$150*100</f>
        <v>0.18274231678486996</v>
      </c>
      <c r="O102" s="19"/>
      <c r="P102" s="19"/>
      <c r="Q102" s="19"/>
      <c r="R102" s="19"/>
    </row>
    <row r="103" spans="1:14" s="182" customFormat="1" ht="15.75">
      <c r="A103" s="185"/>
      <c r="B103" s="185"/>
      <c r="C103" s="185"/>
      <c r="D103" s="185"/>
      <c r="E103" s="185"/>
      <c r="F103" s="185"/>
      <c r="G103" s="185"/>
      <c r="H103" s="186"/>
      <c r="I103" s="315"/>
      <c r="J103" s="120" t="s">
        <v>946</v>
      </c>
      <c r="K103" s="57">
        <f>'BS mi. lei'!K103/'BS  %PIB (2)'!K$150*100</f>
        <v>0.2251685393258427</v>
      </c>
      <c r="L103" s="57">
        <f>'BS mi. lei'!L103/'BS  %PIB (2)'!L$150*100</f>
        <v>0.20140056022408967</v>
      </c>
      <c r="M103" s="57">
        <f>'BS mi. lei'!M103/'BS  %PIB (2)'!M$150*100</f>
        <v>0.18570508692852544</v>
      </c>
      <c r="N103" s="58">
        <f>'BS mi. lei'!N103/'BS  %PIB (2)'!N$150*100</f>
        <v>0.18274231678486996</v>
      </c>
    </row>
    <row r="104" spans="1:14" s="182" customFormat="1" ht="15.75">
      <c r="A104" s="185"/>
      <c r="B104" s="185"/>
      <c r="C104" s="185"/>
      <c r="D104" s="185"/>
      <c r="E104" s="185"/>
      <c r="F104" s="185"/>
      <c r="G104" s="185"/>
      <c r="H104" s="186"/>
      <c r="I104" s="315"/>
      <c r="J104" s="477" t="s">
        <v>1030</v>
      </c>
      <c r="K104" s="57">
        <f>'BS mi. lei'!K104/'BS  %PIB (2)'!K$150*100</f>
        <v>0.11550561797752808</v>
      </c>
      <c r="L104" s="57">
        <f>'BS mi. lei'!L104/'BS  %PIB (2)'!L$150*100</f>
        <v>0.11316526610644258</v>
      </c>
      <c r="M104" s="57">
        <f>'BS mi. lei'!M104/'BS  %PIB (2)'!M$150*100</f>
        <v>0.10450740502253703</v>
      </c>
      <c r="N104" s="58">
        <f>'BS mi. lei'!N104/'BS  %PIB (2)'!N$150*100</f>
        <v>0.09627659574468085</v>
      </c>
    </row>
    <row r="105" spans="1:14" s="182" customFormat="1" ht="15.75">
      <c r="A105" s="185"/>
      <c r="B105" s="185"/>
      <c r="C105" s="185"/>
      <c r="D105" s="185"/>
      <c r="E105" s="185"/>
      <c r="F105" s="185"/>
      <c r="G105" s="185"/>
      <c r="H105" s="186"/>
      <c r="I105" s="315"/>
      <c r="J105" s="121" t="s">
        <v>947</v>
      </c>
      <c r="K105" s="57">
        <f>'BS mi. lei'!K105/'BS  %PIB (2)'!K$150*100</f>
        <v>0.000299625468164794</v>
      </c>
      <c r="L105" s="57">
        <f>'BS mi. lei'!L105/'BS  %PIB (2)'!L$150*100</f>
        <v>0</v>
      </c>
      <c r="M105" s="57">
        <f>'BS mi. lei'!M105/'BS  %PIB (2)'!M$150*100</f>
        <v>0</v>
      </c>
      <c r="N105" s="58">
        <f>'BS mi. lei'!N105/'BS  %PIB (2)'!N$150*100</f>
        <v>0</v>
      </c>
    </row>
    <row r="106" spans="1:18" ht="15" customHeight="1">
      <c r="A106" s="5"/>
      <c r="B106" s="5"/>
      <c r="C106" s="5"/>
      <c r="D106" s="5"/>
      <c r="E106" s="5"/>
      <c r="F106" s="5"/>
      <c r="G106" s="5"/>
      <c r="H106" s="30"/>
      <c r="I106" s="311" t="s">
        <v>897</v>
      </c>
      <c r="J106" s="122" t="s">
        <v>1009</v>
      </c>
      <c r="K106" s="206">
        <f>'BS mi. lei'!K106/'BS  %PIB (2)'!K$150*100</f>
        <v>0.2860674157303371</v>
      </c>
      <c r="L106" s="206">
        <f>'BS mi. lei'!L106/'BS  %PIB (2)'!L$150*100</f>
        <v>0.2308823529411765</v>
      </c>
      <c r="M106" s="206">
        <f>'BS mi. lei'!M106/'BS  %PIB (2)'!M$150*100</f>
        <v>0.209079201545396</v>
      </c>
      <c r="N106" s="233">
        <f>'BS mi. lei'!N106/'BS  %PIB (2)'!N$150*100</f>
        <v>0.20608747044917256</v>
      </c>
      <c r="O106" s="19"/>
      <c r="P106" s="19"/>
      <c r="Q106" s="19"/>
      <c r="R106" s="19"/>
    </row>
    <row r="107" spans="1:14" s="182" customFormat="1" ht="15.75">
      <c r="A107" s="185"/>
      <c r="B107" s="185"/>
      <c r="C107" s="185"/>
      <c r="D107" s="185"/>
      <c r="E107" s="185"/>
      <c r="F107" s="185"/>
      <c r="G107" s="185"/>
      <c r="H107" s="186"/>
      <c r="I107" s="315"/>
      <c r="J107" s="120" t="s">
        <v>946</v>
      </c>
      <c r="K107" s="57">
        <f>'BS mi. lei'!K107/'BS  %PIB (2)'!K$150*100</f>
        <v>0.2489138576779026</v>
      </c>
      <c r="L107" s="57">
        <f>'BS mi. lei'!L107/'BS  %PIB (2)'!L$150*100</f>
        <v>0.22696078431372552</v>
      </c>
      <c r="M107" s="57">
        <f>'BS mi. lei'!M107/'BS  %PIB (2)'!M$150*100</f>
        <v>0.209079201545396</v>
      </c>
      <c r="N107" s="58">
        <f>'BS mi. lei'!N107/'BS  %PIB (2)'!N$150*100</f>
        <v>0.191903073286052</v>
      </c>
    </row>
    <row r="108" spans="1:14" s="182" customFormat="1" ht="15.75">
      <c r="A108" s="185"/>
      <c r="B108" s="185"/>
      <c r="C108" s="185"/>
      <c r="D108" s="185"/>
      <c r="E108" s="185"/>
      <c r="F108" s="185"/>
      <c r="G108" s="185"/>
      <c r="H108" s="186"/>
      <c r="I108" s="315"/>
      <c r="J108" s="121" t="s">
        <v>947</v>
      </c>
      <c r="K108" s="313">
        <f>'BS mi. lei'!K108/'BS  %PIB (2)'!K$150*100</f>
        <v>0.037153558052434456</v>
      </c>
      <c r="L108" s="258">
        <f>'BS mi. lei'!L108/'BS  %PIB (2)'!L$150*100</f>
        <v>0.0039215686274509795</v>
      </c>
      <c r="M108" s="57">
        <f>'BS mi. lei'!M108/'BS  %PIB (2)'!M$150*100</f>
        <v>0</v>
      </c>
      <c r="N108" s="314">
        <f>'BS mi. lei'!N108/'BS  %PIB (2)'!N$150*100</f>
        <v>0.014184397163120567</v>
      </c>
    </row>
    <row r="109" spans="1:18" ht="15" customHeight="1">
      <c r="A109" s="5"/>
      <c r="B109" s="5"/>
      <c r="C109" s="5"/>
      <c r="D109" s="5"/>
      <c r="E109" s="5"/>
      <c r="F109" s="5"/>
      <c r="G109" s="5"/>
      <c r="H109" s="30"/>
      <c r="I109" s="311" t="s">
        <v>898</v>
      </c>
      <c r="J109" s="122" t="s">
        <v>964</v>
      </c>
      <c r="K109" s="206">
        <f>'BS mi. lei'!K109/'BS  %PIB (2)'!K$150*100</f>
        <v>6.583520599250936</v>
      </c>
      <c r="L109" s="206">
        <f>'BS mi. lei'!L109/'BS  %PIB (2)'!L$150*100</f>
        <v>6.178711484593838</v>
      </c>
      <c r="M109" s="206">
        <f>'BS mi. lei'!M109/'BS  %PIB (2)'!M$150*100</f>
        <v>5.5773985833869935</v>
      </c>
      <c r="N109" s="233">
        <f>'BS mi. lei'!N109/'BS  %PIB (2)'!N$150*100</f>
        <v>5.149645390070923</v>
      </c>
      <c r="O109" s="19"/>
      <c r="P109" s="19"/>
      <c r="Q109" s="19"/>
      <c r="R109" s="19"/>
    </row>
    <row r="110" spans="1:14" s="182" customFormat="1" ht="15.75">
      <c r="A110" s="185"/>
      <c r="B110" s="185"/>
      <c r="C110" s="185"/>
      <c r="D110" s="185"/>
      <c r="E110" s="185"/>
      <c r="F110" s="185"/>
      <c r="G110" s="185"/>
      <c r="H110" s="186"/>
      <c r="I110" s="315"/>
      <c r="J110" s="120" t="s">
        <v>946</v>
      </c>
      <c r="K110" s="57">
        <f>'BS mi. lei'!K110/'BS  %PIB (2)'!K$150*100</f>
        <v>6.508689138576779</v>
      </c>
      <c r="L110" s="57">
        <f>'BS mi. lei'!L110/'BS  %PIB (2)'!L$150*100</f>
        <v>6.134593837535014</v>
      </c>
      <c r="M110" s="57">
        <f>'BS mi. lei'!M110/'BS  %PIB (2)'!M$150*100</f>
        <v>5.5773985833869935</v>
      </c>
      <c r="N110" s="58">
        <f>'BS mi. lei'!N110/'BS  %PIB (2)'!N$150*100</f>
        <v>5.149645390070923</v>
      </c>
    </row>
    <row r="111" spans="1:14" s="182" customFormat="1" ht="15.75">
      <c r="A111" s="185"/>
      <c r="B111" s="185"/>
      <c r="C111" s="185"/>
      <c r="D111" s="185"/>
      <c r="E111" s="185"/>
      <c r="F111" s="185"/>
      <c r="G111" s="185"/>
      <c r="H111" s="186"/>
      <c r="I111" s="315"/>
      <c r="J111" s="477" t="s">
        <v>1030</v>
      </c>
      <c r="K111" s="57">
        <f>'BS mi. lei'!K111/'BS  %PIB (2)'!K$150*100</f>
        <v>4.698876404494382</v>
      </c>
      <c r="L111" s="57">
        <f>'BS mi. lei'!L111/'BS  %PIB (2)'!L$150*100</f>
        <v>4.504971988795519</v>
      </c>
      <c r="M111" s="57">
        <f>'BS mi. lei'!M111/'BS  %PIB (2)'!M$150*100</f>
        <v>4.170573084352865</v>
      </c>
      <c r="N111" s="58">
        <f>'BS mi. lei'!N111/'BS  %PIB (2)'!N$150*100</f>
        <v>3.854550827423168</v>
      </c>
    </row>
    <row r="112" spans="1:14" s="182" customFormat="1" ht="15.75">
      <c r="A112" s="185"/>
      <c r="B112" s="185"/>
      <c r="C112" s="185"/>
      <c r="D112" s="185"/>
      <c r="E112" s="185"/>
      <c r="F112" s="185"/>
      <c r="G112" s="185"/>
      <c r="H112" s="186"/>
      <c r="I112" s="315"/>
      <c r="J112" s="121" t="s">
        <v>947</v>
      </c>
      <c r="K112" s="57">
        <f>'BS mi. lei'!K112/'BS  %PIB (2)'!K$150*100</f>
        <v>0.0748314606741573</v>
      </c>
      <c r="L112" s="258">
        <f>'BS mi. lei'!L112/'BS  %PIB (2)'!L$150*100</f>
        <v>0.04411764705882353</v>
      </c>
      <c r="M112" s="57">
        <f>'BS mi. lei'!M112/'BS  %PIB (2)'!M$150*100</f>
        <v>0</v>
      </c>
      <c r="N112" s="58">
        <f>'BS mi. lei'!N112/'BS  %PIB (2)'!N$150*100</f>
        <v>0</v>
      </c>
    </row>
    <row r="113" spans="1:18" ht="15" customHeight="1">
      <c r="A113" s="5"/>
      <c r="B113" s="5"/>
      <c r="C113" s="5"/>
      <c r="D113" s="5"/>
      <c r="E113" s="5"/>
      <c r="F113" s="5"/>
      <c r="G113" s="5"/>
      <c r="H113" s="30"/>
      <c r="I113" s="311" t="s">
        <v>899</v>
      </c>
      <c r="J113" s="122" t="s">
        <v>965</v>
      </c>
      <c r="K113" s="206">
        <f>'BS mi. lei'!K113/'BS  %PIB (2)'!K$150*100</f>
        <v>4.858801498127341</v>
      </c>
      <c r="L113" s="206">
        <f>'BS mi. lei'!L113/'BS  %PIB (2)'!L$150*100</f>
        <v>4.9716386554621845</v>
      </c>
      <c r="M113" s="206">
        <f>'BS mi. lei'!M113/'BS  %PIB (2)'!M$150*100</f>
        <v>4.664971023824855</v>
      </c>
      <c r="N113" s="233">
        <f>'BS mi. lei'!N113/'BS  %PIB (2)'!N$150*100</f>
        <v>4.419976359338062</v>
      </c>
      <c r="O113" s="19"/>
      <c r="P113" s="19"/>
      <c r="Q113" s="19"/>
      <c r="R113" s="19"/>
    </row>
    <row r="114" spans="1:14" s="182" customFormat="1" ht="15.75">
      <c r="A114" s="185"/>
      <c r="B114" s="185"/>
      <c r="C114" s="185"/>
      <c r="D114" s="185"/>
      <c r="E114" s="185"/>
      <c r="F114" s="185"/>
      <c r="G114" s="185"/>
      <c r="H114" s="186"/>
      <c r="I114" s="315"/>
      <c r="J114" s="120" t="s">
        <v>946</v>
      </c>
      <c r="K114" s="57">
        <f>'BS mi. lei'!K114/'BS  %PIB (2)'!K$150*100</f>
        <v>4.855056179775281</v>
      </c>
      <c r="L114" s="57">
        <f>'BS mi. lei'!L114/'BS  %PIB (2)'!L$150*100</f>
        <v>4.968137254901961</v>
      </c>
      <c r="M114" s="57">
        <f>'BS mi. lei'!M114/'BS  %PIB (2)'!M$150*100</f>
        <v>4.647520927237605</v>
      </c>
      <c r="N114" s="58">
        <f>'BS mi. lei'!N114/'BS  %PIB (2)'!N$150*100</f>
        <v>4.419976359338062</v>
      </c>
    </row>
    <row r="115" spans="1:14" s="182" customFormat="1" ht="15.75">
      <c r="A115" s="185"/>
      <c r="B115" s="185"/>
      <c r="C115" s="185"/>
      <c r="D115" s="185"/>
      <c r="E115" s="185"/>
      <c r="F115" s="185"/>
      <c r="G115" s="185"/>
      <c r="H115" s="186"/>
      <c r="I115" s="315"/>
      <c r="J115" s="477" t="s">
        <v>1030</v>
      </c>
      <c r="K115" s="57">
        <f>'BS mi. lei'!K115/'BS  %PIB (2)'!K$150*100</f>
        <v>0.19213483146067414</v>
      </c>
      <c r="L115" s="57">
        <f>'BS mi. lei'!L115/'BS  %PIB (2)'!L$150*100</f>
        <v>0.18221288515406162</v>
      </c>
      <c r="M115" s="57">
        <f>'BS mi. lei'!M115/'BS  %PIB (2)'!M$150*100</f>
        <v>0.16980038634900194</v>
      </c>
      <c r="N115" s="58">
        <f>'BS mi. lei'!N115/'BS  %PIB (2)'!N$150*100</f>
        <v>0.15679669030732862</v>
      </c>
    </row>
    <row r="116" spans="1:14" s="182" customFormat="1" ht="30">
      <c r="A116" s="185"/>
      <c r="B116" s="185"/>
      <c r="C116" s="185"/>
      <c r="D116" s="185"/>
      <c r="E116" s="185"/>
      <c r="F116" s="185"/>
      <c r="G116" s="185"/>
      <c r="H116" s="186"/>
      <c r="I116" s="315"/>
      <c r="J116" s="144" t="s">
        <v>1019</v>
      </c>
      <c r="K116" s="57">
        <f>'BS mi. lei'!K116/'BS  %PIB (2)'!K$150*100</f>
        <v>0.06307116104868915</v>
      </c>
      <c r="L116" s="57">
        <f>'BS mi. lei'!L116/'BS  %PIB (2)'!L$150*100</f>
        <v>0.05777310924369748</v>
      </c>
      <c r="M116" s="57">
        <f>'BS mi. lei'!M116/'BS  %PIB (2)'!M$150*100</f>
        <v>0.053766902768834515</v>
      </c>
      <c r="N116" s="58">
        <f>'BS mi. lei'!N116/'BS  %PIB (2)'!N$150*100</f>
        <v>0.04875886524822695</v>
      </c>
    </row>
    <row r="117" spans="1:14" s="182" customFormat="1" ht="15.75">
      <c r="A117" s="185"/>
      <c r="B117" s="185"/>
      <c r="C117" s="185"/>
      <c r="D117" s="185"/>
      <c r="E117" s="185"/>
      <c r="F117" s="185"/>
      <c r="G117" s="185"/>
      <c r="H117" s="186"/>
      <c r="I117" s="315"/>
      <c r="J117" s="145" t="s">
        <v>992</v>
      </c>
      <c r="K117" s="57">
        <f>'BS mi. lei'!K117/'BS  %PIB (2)'!K$150*100</f>
        <v>0.12906367041198502</v>
      </c>
      <c r="L117" s="57">
        <f>'BS mi. lei'!L117/'BS  %PIB (2)'!L$150*100</f>
        <v>0.12443977591036415</v>
      </c>
      <c r="M117" s="57">
        <f>'BS mi. lei'!M117/'BS  %PIB (2)'!M$150*100</f>
        <v>0.1160334835801674</v>
      </c>
      <c r="N117" s="58">
        <f>'BS mi. lei'!N117/'BS  %PIB (2)'!N$150*100</f>
        <v>0.10803782505910166</v>
      </c>
    </row>
    <row r="118" spans="1:14" s="182" customFormat="1" ht="15.75">
      <c r="A118" s="185"/>
      <c r="B118" s="185"/>
      <c r="C118" s="185"/>
      <c r="D118" s="185"/>
      <c r="E118" s="185"/>
      <c r="F118" s="185"/>
      <c r="G118" s="185"/>
      <c r="H118" s="186"/>
      <c r="I118" s="315"/>
      <c r="J118" s="143" t="s">
        <v>1069</v>
      </c>
      <c r="K118" s="57">
        <f>'BS mi. lei'!K118/'BS  %PIB (2)'!K$150*100</f>
        <v>3.549213483146067</v>
      </c>
      <c r="L118" s="57">
        <f>'BS mi. lei'!L118/'BS  %PIB (2)'!L$150*100</f>
        <v>3.658963585434174</v>
      </c>
      <c r="M118" s="57">
        <f>'BS mi. lei'!M118/'BS  %PIB (2)'!M$150*100</f>
        <v>3.3911139729555693</v>
      </c>
      <c r="N118" s="58">
        <f>'BS mi. lei'!N118/'BS  %PIB (2)'!N$150*100</f>
        <v>3.2115248226950355</v>
      </c>
    </row>
    <row r="119" spans="1:14" s="182" customFormat="1" ht="15.75">
      <c r="A119" s="185"/>
      <c r="B119" s="185"/>
      <c r="C119" s="185"/>
      <c r="D119" s="185"/>
      <c r="E119" s="185"/>
      <c r="F119" s="185"/>
      <c r="G119" s="185"/>
      <c r="H119" s="186"/>
      <c r="I119" s="315"/>
      <c r="J119" s="121" t="s">
        <v>947</v>
      </c>
      <c r="K119" s="258">
        <f>'BS mi. lei'!K119/'BS  %PIB (2)'!K$150*100</f>
        <v>0.003745318352059925</v>
      </c>
      <c r="L119" s="258">
        <f>'BS mi. lei'!L119/'BS  %PIB (2)'!L$150*100</f>
        <v>0.0035014005602240893</v>
      </c>
      <c r="M119" s="313">
        <f>'BS mi. lei'!M119/'BS  %PIB (2)'!M$150*100</f>
        <v>0.017450096587250486</v>
      </c>
      <c r="N119" s="58">
        <f>'BS mi. lei'!N119/'BS  %PIB (2)'!N$150*100</f>
        <v>0</v>
      </c>
    </row>
    <row r="120" spans="1:18" ht="15" customHeight="1">
      <c r="A120" s="5"/>
      <c r="B120" s="5"/>
      <c r="C120" s="5"/>
      <c r="D120" s="5"/>
      <c r="E120" s="5"/>
      <c r="F120" s="5"/>
      <c r="G120" s="5"/>
      <c r="H120" s="30"/>
      <c r="I120" s="311" t="s">
        <v>900</v>
      </c>
      <c r="J120" s="122" t="s">
        <v>966</v>
      </c>
      <c r="K120" s="206">
        <f>'BS mi. lei'!K120/'BS  %PIB (2)'!K$150*100</f>
        <v>0.3497378277153558</v>
      </c>
      <c r="L120" s="206">
        <f>'BS mi. lei'!L120/'BS  %PIB (2)'!L$150*100</f>
        <v>0.338235294117647</v>
      </c>
      <c r="M120" s="206">
        <f>'BS mi. lei'!M120/'BS  %PIB (2)'!M$150*100</f>
        <v>0.31268512556342565</v>
      </c>
      <c r="N120" s="233">
        <f>'BS mi. lei'!N120/'BS  %PIB (2)'!N$150*100</f>
        <v>0.27074468085106385</v>
      </c>
      <c r="O120" s="19"/>
      <c r="P120" s="19"/>
      <c r="Q120" s="19"/>
      <c r="R120" s="19"/>
    </row>
    <row r="121" spans="1:14" s="182" customFormat="1" ht="15.75">
      <c r="A121" s="185"/>
      <c r="B121" s="185"/>
      <c r="C121" s="185"/>
      <c r="D121" s="185"/>
      <c r="E121" s="185"/>
      <c r="F121" s="185"/>
      <c r="G121" s="185"/>
      <c r="H121" s="186"/>
      <c r="I121" s="315"/>
      <c r="J121" s="120" t="s">
        <v>946</v>
      </c>
      <c r="K121" s="57">
        <f>'BS mi. lei'!K121/'BS  %PIB (2)'!K$150*100</f>
        <v>0.349438202247191</v>
      </c>
      <c r="L121" s="57">
        <f>'BS mi. lei'!L121/'BS  %PIB (2)'!L$150*100</f>
        <v>0.33788515406162467</v>
      </c>
      <c r="M121" s="57">
        <f>'BS mi. lei'!M121/'BS  %PIB (2)'!M$150*100</f>
        <v>0.31268512556342565</v>
      </c>
      <c r="N121" s="58">
        <f>'BS mi. lei'!N121/'BS  %PIB (2)'!N$150*100</f>
        <v>0.27074468085106385</v>
      </c>
    </row>
    <row r="122" spans="1:14" s="182" customFormat="1" ht="15.75">
      <c r="A122" s="185"/>
      <c r="B122" s="185"/>
      <c r="C122" s="185"/>
      <c r="D122" s="185"/>
      <c r="E122" s="185"/>
      <c r="F122" s="185"/>
      <c r="G122" s="185"/>
      <c r="H122" s="186"/>
      <c r="I122" s="315"/>
      <c r="J122" s="121" t="s">
        <v>947</v>
      </c>
      <c r="K122" s="309">
        <f>'BS mi. lei'!K122/'BS  %PIB (2)'!K$150*100</f>
        <v>0.000299625468164794</v>
      </c>
      <c r="L122" s="309">
        <f>'BS mi. lei'!L122/'BS  %PIB (2)'!L$150*100</f>
        <v>0.00035014005602240897</v>
      </c>
      <c r="M122" s="57">
        <f>'BS mi. lei'!M122/'BS  %PIB (2)'!M$150*100</f>
        <v>0</v>
      </c>
      <c r="N122" s="58">
        <f>'BS mi. lei'!N122/'BS  %PIB (2)'!N$150*100</f>
        <v>0</v>
      </c>
    </row>
    <row r="123" spans="1:14" ht="18.75">
      <c r="A123" s="54"/>
      <c r="B123" s="54"/>
      <c r="C123" s="54"/>
      <c r="D123" s="54"/>
      <c r="E123" s="54"/>
      <c r="F123" s="54"/>
      <c r="G123" s="54"/>
      <c r="H123" s="55"/>
      <c r="I123" s="251"/>
      <c r="J123" s="119" t="s">
        <v>948</v>
      </c>
      <c r="K123" s="175">
        <f>'BS mi. lei'!K123/'BS  %PIB (2)'!K$150*100</f>
        <v>-3.133183520599256</v>
      </c>
      <c r="L123" s="175">
        <f>'BS mi. lei'!L123/'BS  %PIB (2)'!L$150*100</f>
        <v>-2.9330532212885188</v>
      </c>
      <c r="M123" s="175">
        <f>'BS mi. lei'!M123/'BS  %PIB (2)'!M$150*100</f>
        <v>-2.943399871217003</v>
      </c>
      <c r="N123" s="177">
        <f>'BS mi. lei'!N123/'BS  %PIB (2)'!N$150*100</f>
        <v>-2.9103427895981104</v>
      </c>
    </row>
    <row r="124" spans="1:14" ht="15">
      <c r="A124" s="54"/>
      <c r="B124" s="54"/>
      <c r="C124" s="54"/>
      <c r="D124" s="54"/>
      <c r="E124" s="54"/>
      <c r="F124" s="54"/>
      <c r="G124" s="54"/>
      <c r="H124" s="55"/>
      <c r="I124" s="38"/>
      <c r="J124" s="38"/>
      <c r="K124" s="175"/>
      <c r="L124" s="175"/>
      <c r="M124" s="175"/>
      <c r="N124" s="177"/>
    </row>
    <row r="125" spans="9:14" ht="18.75">
      <c r="I125" s="251"/>
      <c r="J125" s="119" t="s">
        <v>969</v>
      </c>
      <c r="K125" s="175">
        <f>'BS mi. lei'!K125/'BS  %PIB (2)'!K$150*100</f>
        <v>3.1331835205992515</v>
      </c>
      <c r="L125" s="175">
        <f>'BS mi. lei'!L125/'BS  %PIB (2)'!L$150*100</f>
        <v>2.9330532212885165</v>
      </c>
      <c r="M125" s="175">
        <f>'BS mi. lei'!M125/'BS  %PIB (2)'!M$150*100</f>
        <v>2.9433998712169984</v>
      </c>
      <c r="N125" s="177">
        <f>'BS mi. lei'!N125/'BS  %PIB (2)'!N$150*100</f>
        <v>2.910342789598109</v>
      </c>
    </row>
    <row r="126" spans="9:14" ht="15">
      <c r="I126" s="317"/>
      <c r="J126" s="123"/>
      <c r="K126" s="175"/>
      <c r="L126" s="175"/>
      <c r="M126" s="175"/>
      <c r="N126" s="177"/>
    </row>
    <row r="127" spans="9:14" ht="17.25">
      <c r="I127" s="231" t="s">
        <v>11</v>
      </c>
      <c r="J127" s="110" t="s">
        <v>970</v>
      </c>
      <c r="K127" s="206">
        <f>'BS mi. lei'!K127/'BS  %PIB (2)'!K$150*100</f>
        <v>-0.1017977528089888</v>
      </c>
      <c r="L127" s="206">
        <f>'BS mi. lei'!L127/'BS  %PIB (2)'!L$150*100</f>
        <v>-1.4733893557422968</v>
      </c>
      <c r="M127" s="206">
        <f>'BS mi. lei'!M127/'BS  %PIB (2)'!M$150*100</f>
        <v>-1.0237604636188022</v>
      </c>
      <c r="N127" s="233">
        <f>'BS mi. lei'!N127/'BS  %PIB (2)'!N$150*100</f>
        <v>-0.307387706855792</v>
      </c>
    </row>
    <row r="128" spans="9:14" ht="15">
      <c r="I128" s="38" t="s">
        <v>51</v>
      </c>
      <c r="J128" s="446" t="s">
        <v>971</v>
      </c>
      <c r="K128" s="183">
        <f>'BS mi. lei'!K128/'BS  %PIB (2)'!K$150*100</f>
        <v>0.23220973782771534</v>
      </c>
      <c r="L128" s="183">
        <f>'BS mi. lei'!L128/'BS  %PIB (2)'!L$150*100</f>
        <v>0.14705882352941177</v>
      </c>
      <c r="M128" s="183">
        <f>'BS mi. lei'!M128/'BS  %PIB (2)'!M$150*100</f>
        <v>0.13522215067611074</v>
      </c>
      <c r="N128" s="184">
        <f>'BS mi. lei'!N128/'BS  %PIB (2)'!N$150*100</f>
        <v>0.12411347517730498</v>
      </c>
    </row>
    <row r="129" spans="9:14" ht="15">
      <c r="I129" s="234" t="s">
        <v>76</v>
      </c>
      <c r="J129" s="113" t="s">
        <v>972</v>
      </c>
      <c r="K129" s="183">
        <f>'BS mi. lei'!K129/'BS  %PIB (2)'!K$150*100</f>
        <v>0.22471910112359553</v>
      </c>
      <c r="L129" s="183">
        <f>'BS mi. lei'!L129/'BS  %PIB (2)'!L$150*100</f>
        <v>0.1400560224089636</v>
      </c>
      <c r="M129" s="183">
        <f>'BS mi. lei'!M129/'BS  %PIB (2)'!M$150*100</f>
        <v>0.128783000643915</v>
      </c>
      <c r="N129" s="184">
        <f>'BS mi. lei'!N129/'BS  %PIB (2)'!N$150*100</f>
        <v>0.1182033096926714</v>
      </c>
    </row>
    <row r="130" spans="9:14" ht="15">
      <c r="I130" s="234" t="s">
        <v>100</v>
      </c>
      <c r="J130" s="113" t="s">
        <v>973</v>
      </c>
      <c r="K130" s="171">
        <f>'BS mi. lei'!K130/'BS  %PIB (2)'!K$150*100</f>
        <v>0.00749063670411985</v>
      </c>
      <c r="L130" s="171">
        <f>'BS mi. lei'!L130/'BS  %PIB (2)'!L$150*100</f>
        <v>0.007002801120448179</v>
      </c>
      <c r="M130" s="171">
        <f>'BS mi. lei'!M130/'BS  %PIB (2)'!M$150*100</f>
        <v>0.006439150032195751</v>
      </c>
      <c r="N130" s="172">
        <f>'BS mi. lei'!N130/'BS  %PIB (2)'!N$150*100</f>
        <v>0.00591016548463357</v>
      </c>
    </row>
    <row r="131" spans="9:14" ht="15">
      <c r="I131" s="38" t="s">
        <v>210</v>
      </c>
      <c r="J131" s="446" t="s">
        <v>978</v>
      </c>
      <c r="K131" s="183">
        <f>'BS mi. lei'!K131/'BS  %PIB (2)'!K$150*100</f>
        <v>0.1990262172284644</v>
      </c>
      <c r="L131" s="183">
        <f>'BS mi. lei'!L131/'BS  %PIB (2)'!L$150*100</f>
        <v>0</v>
      </c>
      <c r="M131" s="183">
        <f>'BS mi. lei'!M131/'BS  %PIB (2)'!M$150*100</f>
        <v>0</v>
      </c>
      <c r="N131" s="184">
        <f>'BS mi. lei'!N131/'BS  %PIB (2)'!N$150*100</f>
        <v>0</v>
      </c>
    </row>
    <row r="132" spans="9:14" ht="15">
      <c r="I132" s="38" t="s">
        <v>320</v>
      </c>
      <c r="J132" s="446" t="s">
        <v>980</v>
      </c>
      <c r="K132" s="171">
        <f>'BS mi. lei'!K132/'BS  %PIB (2)'!K$150*100</f>
        <v>0.030561797752808987</v>
      </c>
      <c r="L132" s="171">
        <f>'BS mi. lei'!L132/'BS  %PIB (2)'!L$150*100</f>
        <v>0.03606442577030812</v>
      </c>
      <c r="M132" s="171">
        <f>'BS mi. lei'!M132/'BS  %PIB (2)'!M$150*100</f>
        <v>0.03490019317450097</v>
      </c>
      <c r="N132" s="172">
        <f>'BS mi. lei'!N132/'BS  %PIB (2)'!N$150*100</f>
        <v>0.03569739952718676</v>
      </c>
    </row>
    <row r="133" spans="9:14" ht="22.5" customHeight="1">
      <c r="I133" s="38" t="s">
        <v>384</v>
      </c>
      <c r="J133" s="446" t="s">
        <v>1039</v>
      </c>
      <c r="K133" s="183">
        <f>'BS mi. lei'!K133/'BS  %PIB (2)'!K$150*100</f>
        <v>-0.5904119850187266</v>
      </c>
      <c r="L133" s="183">
        <f>'BS mi. lei'!L133/'BS  %PIB (2)'!L$150*100</f>
        <v>-1.6572829131652662</v>
      </c>
      <c r="M133" s="183">
        <f>'BS mi. lei'!M133/'BS  %PIB (2)'!M$150*100</f>
        <v>-1.1947198969735995</v>
      </c>
      <c r="N133" s="184">
        <f>'BS mi. lei'!N133/'BS  %PIB (2)'!N$150*100</f>
        <v>-0.46820330969267143</v>
      </c>
    </row>
    <row r="134" spans="9:14" ht="15">
      <c r="I134" s="234" t="s">
        <v>386</v>
      </c>
      <c r="J134" s="113" t="s">
        <v>981</v>
      </c>
      <c r="K134" s="183">
        <f>'BS mi. lei'!K134/'BS  %PIB (2)'!K$150*100</f>
        <v>-0.37707865168539323</v>
      </c>
      <c r="L134" s="183">
        <f>'BS mi. lei'!L134/'BS  %PIB (2)'!L$150*100</f>
        <v>-1.2713585434173669</v>
      </c>
      <c r="M134" s="183">
        <f>'BS mi. lei'!M134/'BS  %PIB (2)'!M$150*100</f>
        <v>-0.8006439150032195</v>
      </c>
      <c r="N134" s="184">
        <f>'BS mi. lei'!N134/'BS  %PIB (2)'!N$150*100</f>
        <v>-0.14994089834515367</v>
      </c>
    </row>
    <row r="135" spans="9:14" ht="15">
      <c r="I135" s="234" t="s">
        <v>395</v>
      </c>
      <c r="J135" s="113" t="s">
        <v>982</v>
      </c>
      <c r="K135" s="183">
        <f>'BS mi. lei'!K135/'BS  %PIB (2)'!K$150*100</f>
        <v>-0.21333333333333335</v>
      </c>
      <c r="L135" s="183">
        <f>'BS mi. lei'!L135/'BS  %PIB (2)'!L$150*100</f>
        <v>-0.3859243697478992</v>
      </c>
      <c r="M135" s="183">
        <f>'BS mi. lei'!M135/'BS  %PIB (2)'!M$150*100</f>
        <v>-0.3940759819703799</v>
      </c>
      <c r="N135" s="184">
        <f>'BS mi. lei'!N135/'BS  %PIB (2)'!N$150*100</f>
        <v>-0.31826241134751776</v>
      </c>
    </row>
    <row r="136" spans="9:14" ht="15">
      <c r="I136" s="38" t="s">
        <v>404</v>
      </c>
      <c r="J136" s="446" t="s">
        <v>983</v>
      </c>
      <c r="K136" s="171">
        <f>'BS mi. lei'!K136/'BS  %PIB (2)'!K$150*100</f>
        <v>0.02681647940074906</v>
      </c>
      <c r="L136" s="298">
        <f>'BS mi. lei'!L136/'BS  %PIB (2)'!L$150*100</f>
        <v>0.0007703081232492997</v>
      </c>
      <c r="M136" s="298">
        <f>'BS mi. lei'!M136/'BS  %PIB (2)'!M$150*100</f>
        <v>0.0008370895041854476</v>
      </c>
      <c r="N136" s="299">
        <f>'BS mi. lei'!N136/'BS  %PIB (2)'!N$150*100</f>
        <v>0.0010047281323877068</v>
      </c>
    </row>
    <row r="137" spans="9:14" ht="15">
      <c r="I137" s="234" t="s">
        <v>416</v>
      </c>
      <c r="J137" s="113" t="s">
        <v>984</v>
      </c>
      <c r="K137" s="171">
        <f>'BS mi. lei'!K137/'BS  %PIB (2)'!K$150*100</f>
        <v>0.02681647940074906</v>
      </c>
      <c r="L137" s="298">
        <f>'BS mi. lei'!L137/'BS  %PIB (2)'!L$150*100</f>
        <v>0.0007703081232492997</v>
      </c>
      <c r="M137" s="298">
        <f>'BS mi. lei'!M137/'BS  %PIB (2)'!M$150*100</f>
        <v>0.0008370895041854476</v>
      </c>
      <c r="N137" s="299">
        <f>'BS mi. lei'!N137/'BS  %PIB (2)'!N$150*100</f>
        <v>0.0010047281323877068</v>
      </c>
    </row>
    <row r="138" spans="9:14" ht="17.25">
      <c r="I138" s="231" t="s">
        <v>12</v>
      </c>
      <c r="J138" s="110" t="s">
        <v>974</v>
      </c>
      <c r="K138" s="206">
        <f>'BS mi. lei'!K138/'BS  %PIB (2)'!K$150*100</f>
        <v>3.8611235955056182</v>
      </c>
      <c r="L138" s="206">
        <f>'BS mi. lei'!L138/'BS  %PIB (2)'!L$150*100</f>
        <v>4.505602240896359</v>
      </c>
      <c r="M138" s="206">
        <f>'BS mi. lei'!M138/'BS  %PIB (2)'!M$150*100</f>
        <v>3.9247907276239538</v>
      </c>
      <c r="N138" s="233">
        <f>'BS mi. lei'!N138/'BS  %PIB (2)'!N$150*100</f>
        <v>3.3066193853427897</v>
      </c>
    </row>
    <row r="139" spans="9:14" ht="15">
      <c r="I139" s="38" t="s">
        <v>464</v>
      </c>
      <c r="J139" s="446" t="s">
        <v>975</v>
      </c>
      <c r="K139" s="183">
        <f>'BS mi. lei'!K139/'BS  %PIB (2)'!K$150*100</f>
        <v>0.149812734082397</v>
      </c>
      <c r="L139" s="183">
        <f>'BS mi. lei'!L139/'BS  %PIB (2)'!L$150*100</f>
        <v>-0.1876750700280112</v>
      </c>
      <c r="M139" s="183">
        <f>'BS mi. lei'!M139/'BS  %PIB (2)'!M$150*100</f>
        <v>0.8454603992273021</v>
      </c>
      <c r="N139" s="184">
        <f>'BS mi. lei'!N139/'BS  %PIB (2)'!N$150*100</f>
        <v>1.3321513002364065</v>
      </c>
    </row>
    <row r="140" spans="9:14" ht="15">
      <c r="I140" s="234" t="s">
        <v>466</v>
      </c>
      <c r="J140" s="446" t="s">
        <v>1040</v>
      </c>
      <c r="K140" s="183">
        <f>'BS mi. lei'!K140/'BS  %PIB (2)'!K$150*100</f>
        <v>0.149812734082397</v>
      </c>
      <c r="L140" s="183">
        <f>'BS mi. lei'!L140/'BS  %PIB (2)'!L$150*100</f>
        <v>-0.1876750700280112</v>
      </c>
      <c r="M140" s="183">
        <f>'BS mi. lei'!M140/'BS  %PIB (2)'!M$150*100</f>
        <v>0.8454603992273021</v>
      </c>
      <c r="N140" s="184">
        <f>'BS mi. lei'!N140/'BS  %PIB (2)'!N$150*100</f>
        <v>1.3321513002364065</v>
      </c>
    </row>
    <row r="141" spans="9:14" ht="15">
      <c r="I141" s="224" t="s">
        <v>602</v>
      </c>
      <c r="J141" s="446" t="s">
        <v>1041</v>
      </c>
      <c r="K141" s="183">
        <f>'BS mi. lei'!K141/'BS  %PIB (2)'!K$150*100</f>
        <v>-0.1990262172284644</v>
      </c>
      <c r="L141" s="183">
        <f>'BS mi. lei'!L141/'BS  %PIB (2)'!L$150*100</f>
        <v>0</v>
      </c>
      <c r="M141" s="183">
        <f>'BS mi. lei'!M141/'BS  %PIB (2)'!M$150*100</f>
        <v>0</v>
      </c>
      <c r="N141" s="184">
        <f>'BS mi. lei'!N141/'BS  %PIB (2)'!N$150*100</f>
        <v>0</v>
      </c>
    </row>
    <row r="142" spans="9:14" ht="15">
      <c r="I142" s="224" t="s">
        <v>693</v>
      </c>
      <c r="J142" s="446" t="s">
        <v>1042</v>
      </c>
      <c r="K142" s="183">
        <f>'BS mi. lei'!K142/'BS  %PIB (2)'!K$150*100</f>
        <v>-0.08067415730337078</v>
      </c>
      <c r="L142" s="183">
        <f>'BS mi. lei'!L142/'BS  %PIB (2)'!L$150*100</f>
        <v>0</v>
      </c>
      <c r="M142" s="183">
        <f>'BS mi. lei'!M142/'BS  %PIB (2)'!M$150*100</f>
        <v>0</v>
      </c>
      <c r="N142" s="184">
        <f>'BS mi. lei'!N142/'BS  %PIB (2)'!N$150*100</f>
        <v>0</v>
      </c>
    </row>
    <row r="143" spans="9:14" ht="15">
      <c r="I143" s="38" t="s">
        <v>742</v>
      </c>
      <c r="J143" s="446" t="s">
        <v>1043</v>
      </c>
      <c r="K143" s="183">
        <f>'BS mi. lei'!K143/'BS  %PIB (2)'!K$150*100</f>
        <v>0</v>
      </c>
      <c r="L143" s="183">
        <f>'BS mi. lei'!L143/'BS  %PIB (2)'!L$150*100</f>
        <v>0</v>
      </c>
      <c r="M143" s="183">
        <f>'BS mi. lei'!M143/'BS  %PIB (2)'!M$150*100</f>
        <v>0</v>
      </c>
      <c r="N143" s="184">
        <f>'BS mi. lei'!N143/'BS  %PIB (2)'!N$150*100</f>
        <v>0</v>
      </c>
    </row>
    <row r="144" spans="9:14" ht="15">
      <c r="I144" s="38" t="s">
        <v>841</v>
      </c>
      <c r="J144" s="446" t="s">
        <v>976</v>
      </c>
      <c r="K144" s="183">
        <f>'BS mi. lei'!K144/'BS  %PIB (2)'!K$150*100</f>
        <v>3.9910112359550562</v>
      </c>
      <c r="L144" s="183">
        <f>'BS mi. lei'!L144/'BS  %PIB (2)'!L$150*100</f>
        <v>4.69327731092437</v>
      </c>
      <c r="M144" s="183">
        <f>'BS mi. lei'!M144/'BS  %PIB (2)'!M$150*100</f>
        <v>3.0793303283966513</v>
      </c>
      <c r="N144" s="184">
        <f>'BS mi. lei'!N144/'BS  %PIB (2)'!N$150*100</f>
        <v>1.9744680851063832</v>
      </c>
    </row>
    <row r="145" spans="9:14" ht="15">
      <c r="I145" s="38"/>
      <c r="J145" s="113" t="s">
        <v>985</v>
      </c>
      <c r="K145" s="183">
        <f>'BS mi. lei'!K145/'BS  %PIB (2)'!K$150*100</f>
        <v>4.897827715355805</v>
      </c>
      <c r="L145" s="183">
        <f>'BS mi. lei'!L145/'BS  %PIB (2)'!L$150*100</f>
        <v>6.022549019607844</v>
      </c>
      <c r="M145" s="183">
        <f>'BS mi. lei'!M145/'BS  %PIB (2)'!M$150*100</f>
        <v>4.7028332260141665</v>
      </c>
      <c r="N145" s="184">
        <f>'BS mi. lei'!N145/'BS  %PIB (2)'!N$150*100</f>
        <v>4.007978723404255</v>
      </c>
    </row>
    <row r="146" spans="9:14" ht="15">
      <c r="I146" s="38"/>
      <c r="J146" s="113" t="s">
        <v>977</v>
      </c>
      <c r="K146" s="183">
        <f>'BS mi. lei'!K146/'BS  %PIB (2)'!K$150*100</f>
        <v>-0.906816479400749</v>
      </c>
      <c r="L146" s="183">
        <f>'BS mi. lei'!L146/'BS  %PIB (2)'!L$150*100</f>
        <v>-1.3292717086834736</v>
      </c>
      <c r="M146" s="183">
        <f>'BS mi. lei'!M146/'BS  %PIB (2)'!M$150*100</f>
        <v>-1.6235028976175145</v>
      </c>
      <c r="N146" s="184">
        <f>'BS mi. lei'!N146/'BS  %PIB (2)'!N$150*100</f>
        <v>-2.0335106382978725</v>
      </c>
    </row>
    <row r="147" spans="9:14" ht="18" thickBot="1">
      <c r="I147" s="231" t="s">
        <v>22</v>
      </c>
      <c r="J147" s="295" t="s">
        <v>1044</v>
      </c>
      <c r="K147" s="206">
        <f>'BS mi. lei'!K147/'BS  %PIB (2)'!K$150*100</f>
        <v>-0.6261423220973784</v>
      </c>
      <c r="L147" s="206">
        <f>'BS mi. lei'!L147/'BS  %PIB (2)'!L$150*100</f>
        <v>-0.09915966386554616</v>
      </c>
      <c r="M147" s="319">
        <f>'BS mi. lei'!M147/'BS  %PIB (2)'!M$150*100</f>
        <v>0.04236960721184786</v>
      </c>
      <c r="N147" s="233">
        <f>'BS mi. lei'!N147/'BS  %PIB (2)'!N$150*100</f>
        <v>-0.08888888888888867</v>
      </c>
    </row>
    <row r="148" spans="9:14" ht="18.75" hidden="1">
      <c r="I148" s="38" t="s">
        <v>874</v>
      </c>
      <c r="J148" s="9" t="s">
        <v>901</v>
      </c>
      <c r="K148" s="18">
        <v>2302.2</v>
      </c>
      <c r="L148" s="60">
        <f>'BS mi. lei'!L148/'BS  %PIB (2)'!L$150*100</f>
        <v>2.2518207282913165</v>
      </c>
      <c r="M148" s="18">
        <v>3357.1</v>
      </c>
      <c r="N148" s="75">
        <v>3291.3</v>
      </c>
    </row>
    <row r="149" spans="9:14" ht="18.75" hidden="1">
      <c r="I149" s="38" t="s">
        <v>875</v>
      </c>
      <c r="J149" s="9" t="s">
        <v>902</v>
      </c>
      <c r="K149" s="18">
        <v>-3138.1</v>
      </c>
      <c r="L149" s="60">
        <f>'BS mi. lei'!L149/'BS  %PIB (2)'!L$150*100</f>
        <v>-2.350980392156863</v>
      </c>
      <c r="M149" s="18">
        <v>-3291.3</v>
      </c>
      <c r="N149" s="75">
        <v>-3441.7</v>
      </c>
    </row>
    <row r="150" spans="9:14" ht="15.75" thickBot="1">
      <c r="I150" s="260"/>
      <c r="J150" s="448" t="s">
        <v>1038</v>
      </c>
      <c r="K150" s="94">
        <v>133500</v>
      </c>
      <c r="L150" s="94">
        <v>142800</v>
      </c>
      <c r="M150" s="94">
        <v>155300</v>
      </c>
      <c r="N150" s="95">
        <v>169200</v>
      </c>
    </row>
    <row r="151" spans="11:14" ht="15">
      <c r="K151" s="19"/>
      <c r="L151" s="19"/>
      <c r="M151" s="19"/>
      <c r="N151" s="19"/>
    </row>
  </sheetData>
  <sheetProtection/>
  <autoFilter ref="A5:J37"/>
  <mergeCells count="3">
    <mergeCell ref="M1:N1"/>
    <mergeCell ref="A2:N2"/>
    <mergeCell ref="L4:N4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2" manualBreakCount="2">
    <brk id="57" max="13" man="1"/>
    <brk id="11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51"/>
  <sheetViews>
    <sheetView showZeros="0" zoomScalePageLayoutView="0" workbookViewId="0" topLeftCell="I1">
      <selection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5.140625" style="10" customWidth="1"/>
    <col min="11" max="11" width="13.8515625" style="0" customWidth="1"/>
    <col min="12" max="14" width="11.28125" style="0" customWidth="1"/>
  </cols>
  <sheetData>
    <row r="1" spans="13:14" ht="15.75">
      <c r="M1" s="484" t="s">
        <v>1070</v>
      </c>
      <c r="N1" s="484"/>
    </row>
    <row r="2" spans="1:14" ht="27.75" customHeight="1">
      <c r="A2" s="483" t="s">
        <v>1028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993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1027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'BS mi. lei'!K7/'BS mi. lei'!K$7*100</f>
        <v>100</v>
      </c>
      <c r="L7" s="47">
        <f>'BS mi. lei'!L7/'BS mi. lei'!L$7*100</f>
        <v>100</v>
      </c>
      <c r="M7" s="47">
        <f>'BS mi. lei'!M7/'BS mi. lei'!M$7*100</f>
        <v>100</v>
      </c>
      <c r="N7" s="47">
        <f>'BS mi. lei'!N7/'BS mi. lei'!N$7*100</f>
        <v>100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212">
        <f>'BS mi. lei'!K8/'BS mi. lei'!K$7*100</f>
        <v>83.84870087861589</v>
      </c>
      <c r="L8" s="212">
        <f>'BS mi. lei'!L8/'BS mi. lei'!L$7*100</f>
        <v>87.73569823102893</v>
      </c>
      <c r="M8" s="212">
        <f>'BS mi. lei'!M8/'BS mi. lei'!M$7*100</f>
        <v>90.07757192348245</v>
      </c>
      <c r="N8" s="212">
        <f>'BS mi. lei'!N8/'BS mi. lei'!N$7*100</f>
        <v>92.28641119283436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204">
        <f>'BS mi. lei'!K9/'BS mi. lei'!K$7*100</f>
        <v>14.11776703453595</v>
      </c>
      <c r="L9" s="204">
        <f>'BS mi. lei'!L9/'BS mi. lei'!L$7*100</f>
        <v>15.625127351496399</v>
      </c>
      <c r="M9" s="204">
        <f>'BS mi. lei'!M9/'BS mi. lei'!M$7*100</f>
        <v>15.780875247662415</v>
      </c>
      <c r="N9" s="204">
        <f>'BS mi. lei'!N9/'BS mi. lei'!N$7*100</f>
        <v>16.079770948326523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04">
        <f>'BS mi. lei'!K10/'BS mi. lei'!K$7*100</f>
        <v>4.261462320221551</v>
      </c>
      <c r="L10" s="204">
        <f>'BS mi. lei'!L10/'BS mi. lei'!L$7*100</f>
        <v>4.485907479333791</v>
      </c>
      <c r="M10" s="204">
        <f>'BS mi. lei'!M10/'BS mi. lei'!M$7*100</f>
        <v>4.505138633019339</v>
      </c>
      <c r="N10" s="204">
        <f>'BS mi. lei'!N10/'BS mi. lei'!N$7*100</f>
        <v>4.700443022859551</v>
      </c>
    </row>
    <row r="11" spans="1:14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04">
        <f>'BS mi. lei'!K11/'BS mi. lei'!K$7*100</f>
        <v>9.8563047143144</v>
      </c>
      <c r="L11" s="204">
        <f>'BS mi. lei'!L11/'BS mi. lei'!L$7*100</f>
        <v>11.139219872162611</v>
      </c>
      <c r="M11" s="204">
        <f>'BS mi. lei'!M11/'BS mi. lei'!M$7*100</f>
        <v>11.275736614643076</v>
      </c>
      <c r="N11" s="204">
        <f>'BS mi. lei'!N11/'BS mi. lei'!N$7*100</f>
        <v>11.379327925466972</v>
      </c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204">
        <f>'BS mi. lei'!K12/'BS mi. lei'!K$7*100</f>
        <v>0.16954067860887417</v>
      </c>
      <c r="L12" s="204">
        <f>'BS mi. lei'!L12/'BS mi. lei'!L$7*100</f>
        <v>0.278997739804827</v>
      </c>
      <c r="M12" s="204">
        <f>'BS mi. lei'!M12/'BS mi. lei'!M$7*100</f>
        <v>0.4055290996095334</v>
      </c>
      <c r="N12" s="204">
        <f>'BS mi. lei'!N12/'BS mi. lei'!N$7*100</f>
        <v>0.5769225608921638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7</v>
      </c>
      <c r="E13" s="5" t="s">
        <v>1</v>
      </c>
      <c r="F13" s="5" t="s">
        <v>2</v>
      </c>
      <c r="G13" s="5" t="s">
        <v>2</v>
      </c>
      <c r="H13" s="30"/>
      <c r="I13" s="103" t="s">
        <v>14</v>
      </c>
      <c r="J13" s="113" t="s">
        <v>921</v>
      </c>
      <c r="K13" s="217">
        <f>'BS mi. lei'!K13/'BS mi. lei'!K$7*100</f>
        <v>0.010197935555421004</v>
      </c>
      <c r="L13" s="217">
        <f>'BS mi. lei'!L13/'BS mi. lei'!L$7*100</f>
        <v>0.00626961213044555</v>
      </c>
      <c r="M13" s="217">
        <f>'BS mi. lei'!M13/'BS mi. lei'!M$7*100</f>
        <v>0.0057932728515647635</v>
      </c>
      <c r="N13" s="217">
        <f>'BS mi. lei'!N13/'BS mi. lei'!N$7*100</f>
        <v>0.005366721496671291</v>
      </c>
    </row>
    <row r="14" spans="1:14" ht="15" customHeight="1">
      <c r="A14" s="5"/>
      <c r="B14" s="5"/>
      <c r="C14" s="5"/>
      <c r="D14" s="5"/>
      <c r="E14" s="5"/>
      <c r="F14" s="5"/>
      <c r="G14" s="5"/>
      <c r="H14" s="30"/>
      <c r="I14" s="103"/>
      <c r="J14" s="113" t="s">
        <v>922</v>
      </c>
      <c r="K14" s="204">
        <f>'BS mi. lei'!K14/'BS mi. lei'!K$7*100</f>
        <v>0.15934274305345317</v>
      </c>
      <c r="L14" s="204">
        <f>'BS mi. lei'!L14/'BS mi. lei'!L$7*100</f>
        <v>0.2727281276743814</v>
      </c>
      <c r="M14" s="204">
        <f>'BS mi. lei'!M14/'BS mi. lei'!M$7*100</f>
        <v>0.3997358267579687</v>
      </c>
      <c r="N14" s="204">
        <f>'BS mi. lei'!N14/'BS mi. lei'!N$7*100</f>
        <v>0.5715558393954925</v>
      </c>
    </row>
    <row r="15" spans="1:14" ht="15" customHeight="1">
      <c r="A15" s="5" t="s">
        <v>1</v>
      </c>
      <c r="B15" s="5" t="s">
        <v>1</v>
      </c>
      <c r="C15" s="5" t="s">
        <v>11</v>
      </c>
      <c r="D15" s="5" t="s">
        <v>2</v>
      </c>
      <c r="E15" s="5" t="s">
        <v>2</v>
      </c>
      <c r="F15" s="5" t="s">
        <v>2</v>
      </c>
      <c r="G15" s="5" t="s">
        <v>2</v>
      </c>
      <c r="H15" s="30"/>
      <c r="I15" s="104" t="s">
        <v>15</v>
      </c>
      <c r="J15" s="116" t="s">
        <v>923</v>
      </c>
      <c r="K15" s="204">
        <f>'BS mi. lei'!K15/'BS mi. lei'!K$7*100</f>
        <v>65.45799884635854</v>
      </c>
      <c r="L15" s="204">
        <f>'BS mi. lei'!L15/'BS mi. lei'!L$7*100</f>
        <v>67.43657503628539</v>
      </c>
      <c r="M15" s="204">
        <f>'BS mi. lei'!M15/'BS mi. lei'!M$7*100</f>
        <v>69.24496274925556</v>
      </c>
      <c r="N15" s="204">
        <f>'BS mi. lei'!N15/'BS mi. lei'!N$7*100</f>
        <v>71.24054450756306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1</v>
      </c>
      <c r="E16" s="5" t="s">
        <v>2</v>
      </c>
      <c r="F16" s="5" t="s">
        <v>2</v>
      </c>
      <c r="G16" s="5" t="s">
        <v>2</v>
      </c>
      <c r="H16" s="30"/>
      <c r="I16" s="103" t="s">
        <v>16</v>
      </c>
      <c r="J16" s="213" t="s">
        <v>924</v>
      </c>
      <c r="K16" s="204">
        <f>'BS mi. lei'!K16/'BS mi. lei'!K$7*100</f>
        <v>48.665504526927336</v>
      </c>
      <c r="L16" s="204">
        <f>'BS mi. lei'!L16/'BS mi. lei'!L$7*100</f>
        <v>49.275076097417234</v>
      </c>
      <c r="M16" s="204">
        <f>'BS mi. lei'!M16/'BS mi. lei'!M$7*100</f>
        <v>50.35309998030287</v>
      </c>
      <c r="N16" s="204">
        <f>'BS mi. lei'!N16/'BS mi. lei'!N$7*100</f>
        <v>51.9074669879544</v>
      </c>
    </row>
    <row r="17" spans="1:14" ht="29.2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1</v>
      </c>
      <c r="F17" s="5" t="s">
        <v>2</v>
      </c>
      <c r="G17" s="5" t="s">
        <v>2</v>
      </c>
      <c r="H17" s="30"/>
      <c r="I17" s="103" t="s">
        <v>17</v>
      </c>
      <c r="J17" s="113" t="s">
        <v>1013</v>
      </c>
      <c r="K17" s="204">
        <f>'BS mi. lei'!K17/'BS mi. lei'!K$7*100</f>
        <v>17.49487713081084</v>
      </c>
      <c r="L17" s="204">
        <f>'BS mi. lei'!L17/'BS mi. lei'!L$7*100</f>
        <v>18.387831936777232</v>
      </c>
      <c r="M17" s="204">
        <f>'BS mi. lei'!M17/'BS mi. lei'!M$7*100</f>
        <v>18.472719478141986</v>
      </c>
      <c r="N17" s="204">
        <f>'BS mi. lei'!N17/'BS mi. lei'!N$7*100</f>
        <v>18.641575454762567</v>
      </c>
    </row>
    <row r="18" spans="1:14" ht="1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6</v>
      </c>
      <c r="F18" s="5" t="s">
        <v>2</v>
      </c>
      <c r="G18" s="5" t="s">
        <v>2</v>
      </c>
      <c r="H18" s="30"/>
      <c r="I18" s="103" t="s">
        <v>18</v>
      </c>
      <c r="J18" s="113" t="s">
        <v>925</v>
      </c>
      <c r="K18" s="204">
        <f>'BS mi. lei'!K18/'BS mi. lei'!K$7*100</f>
        <v>38.03383802491484</v>
      </c>
      <c r="L18" s="204">
        <f>'BS mi. lei'!L18/'BS mi. lei'!L$7*100</f>
        <v>38.050276019674044</v>
      </c>
      <c r="M18" s="204">
        <f>'BS mi. lei'!M18/'BS mi. lei'!M$7*100</f>
        <v>39.07852202023012</v>
      </c>
      <c r="N18" s="204">
        <f>'BS mi. lei'!N18/'BS mi. lei'!N$7*100</f>
        <v>40.529749078936426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1</v>
      </c>
      <c r="E19" s="5" t="s">
        <v>7</v>
      </c>
      <c r="F19" s="5" t="s">
        <v>2</v>
      </c>
      <c r="G19" s="5" t="s">
        <v>2</v>
      </c>
      <c r="H19" s="30"/>
      <c r="I19" s="103" t="s">
        <v>19</v>
      </c>
      <c r="J19" s="113" t="s">
        <v>926</v>
      </c>
      <c r="K19" s="204">
        <f>'BS mi. lei'!K19/'BS mi. lei'!K$7*100</f>
        <v>-6.863210628798335</v>
      </c>
      <c r="L19" s="204">
        <f>'BS mi. lei'!L19/'BS mi. lei'!L$7*100</f>
        <v>-7.163031859034041</v>
      </c>
      <c r="M19" s="204">
        <f>'BS mi. lei'!M19/'BS mi. lei'!M$7*100</f>
        <v>-7.198141518069219</v>
      </c>
      <c r="N19" s="204">
        <f>'BS mi. lei'!N19/'BS mi. lei'!N$7*100</f>
        <v>-7.263857545744592</v>
      </c>
    </row>
    <row r="20" spans="1:18" ht="15" customHeight="1">
      <c r="A20" s="5" t="s">
        <v>1</v>
      </c>
      <c r="B20" s="5" t="s">
        <v>1</v>
      </c>
      <c r="C20" s="5" t="s">
        <v>11</v>
      </c>
      <c r="D20" s="5" t="s">
        <v>6</v>
      </c>
      <c r="E20" s="5" t="s">
        <v>2</v>
      </c>
      <c r="F20" s="5" t="s">
        <v>2</v>
      </c>
      <c r="G20" s="5" t="s">
        <v>2</v>
      </c>
      <c r="H20" s="30"/>
      <c r="I20" s="103" t="s">
        <v>20</v>
      </c>
      <c r="J20" s="116" t="s">
        <v>927</v>
      </c>
      <c r="K20" s="204">
        <f>'BS mi. lei'!K20/'BS mi. lei'!K$7*100</f>
        <v>13.711443039749646</v>
      </c>
      <c r="L20" s="204">
        <f>'BS mi. lei'!L20/'BS mi. lei'!L$7*100</f>
        <v>15.00694359543447</v>
      </c>
      <c r="M20" s="204">
        <f>'BS mi. lei'!M20/'BS mi. lei'!M$7*100</f>
        <v>15.723521846431925</v>
      </c>
      <c r="N20" s="204">
        <f>'BS mi. lei'!N20/'BS mi. lei'!N$7*100</f>
        <v>16.15705173787859</v>
      </c>
      <c r="O20" s="56"/>
      <c r="P20" s="56"/>
      <c r="Q20" s="56"/>
      <c r="R20" s="56"/>
    </row>
    <row r="21" spans="1:14" ht="15">
      <c r="A21" s="5"/>
      <c r="B21" s="5"/>
      <c r="C21" s="5"/>
      <c r="D21" s="5"/>
      <c r="E21" s="5"/>
      <c r="F21" s="5"/>
      <c r="G21" s="6"/>
      <c r="H21" s="32"/>
      <c r="I21" s="103"/>
      <c r="J21" s="113" t="s">
        <v>1010</v>
      </c>
      <c r="K21" s="204">
        <f>'BS mi. lei'!K21/'BS mi. lei'!K$7*100</f>
        <v>2.000388796293051</v>
      </c>
      <c r="L21" s="204">
        <f>'BS mi. lei'!L21/'BS mi. lei'!L$7*100</f>
        <v>1.7852720541443705</v>
      </c>
      <c r="M21" s="204">
        <f>'BS mi. lei'!M21/'BS mi. lei'!M$7*100</f>
        <v>1.799680211338594</v>
      </c>
      <c r="N21" s="204">
        <f>'BS mi. lei'!N21/'BS mi. lei'!N$7*100</f>
        <v>1.774238126799529</v>
      </c>
    </row>
    <row r="22" spans="1:14" ht="15">
      <c r="A22" s="5"/>
      <c r="B22" s="5"/>
      <c r="C22" s="5"/>
      <c r="D22" s="5"/>
      <c r="E22" s="5"/>
      <c r="F22" s="5"/>
      <c r="G22" s="6"/>
      <c r="H22" s="32"/>
      <c r="I22" s="103"/>
      <c r="J22" s="113" t="s">
        <v>1011</v>
      </c>
      <c r="K22" s="204">
        <f>'BS mi. lei'!K22/'BS mi. lei'!K$7*100</f>
        <v>12.426184474280491</v>
      </c>
      <c r="L22" s="204">
        <f>'BS mi. lei'!L22/'BS mi. lei'!L$7*100</f>
        <v>13.663679196486509</v>
      </c>
      <c r="M22" s="204">
        <f>'BS mi. lei'!M22/'BS mi. lei'!M$7*100</f>
        <v>14.331977707486068</v>
      </c>
      <c r="N22" s="204">
        <f>'BS mi. lei'!N22/'BS mi. lei'!N$7*100</f>
        <v>14.760899140519552</v>
      </c>
    </row>
    <row r="23" spans="1:14" ht="15" customHeight="1">
      <c r="A23" s="5" t="s">
        <v>1</v>
      </c>
      <c r="B23" s="5" t="s">
        <v>1</v>
      </c>
      <c r="C23" s="5" t="s">
        <v>11</v>
      </c>
      <c r="D23" s="5">
        <v>2</v>
      </c>
      <c r="E23" s="5">
        <v>9</v>
      </c>
      <c r="F23" s="5" t="s">
        <v>2</v>
      </c>
      <c r="G23" s="5" t="s">
        <v>2</v>
      </c>
      <c r="H23" s="30"/>
      <c r="I23" s="103">
        <v>11429</v>
      </c>
      <c r="J23" s="113" t="s">
        <v>928</v>
      </c>
      <c r="K23" s="204">
        <f>'BS mi. lei'!K23/'BS mi. lei'!K$7*100</f>
        <v>-0.7151302308238978</v>
      </c>
      <c r="L23" s="204">
        <f>'BS mi. lei'!L23/'BS mi. lei'!L$7*100</f>
        <v>-0.4420076551964113</v>
      </c>
      <c r="M23" s="204">
        <f>'BS mi. lei'!M23/'BS mi. lei'!M$7*100</f>
        <v>-0.40813607239273764</v>
      </c>
      <c r="N23" s="204">
        <f>'BS mi. lei'!N23/'BS mi. lei'!N$7*100</f>
        <v>-0.3780855294404925</v>
      </c>
    </row>
    <row r="24" spans="1:14" s="12" customFormat="1" ht="13.5" customHeight="1">
      <c r="A24" s="11" t="s">
        <v>1</v>
      </c>
      <c r="B24" s="11" t="s">
        <v>1</v>
      </c>
      <c r="C24" s="11" t="s">
        <v>11</v>
      </c>
      <c r="D24" s="11" t="s">
        <v>11</v>
      </c>
      <c r="E24" s="11" t="s">
        <v>2</v>
      </c>
      <c r="F24" s="11" t="s">
        <v>2</v>
      </c>
      <c r="G24" s="11" t="s">
        <v>2</v>
      </c>
      <c r="H24" s="33"/>
      <c r="I24" s="105" t="s">
        <v>23</v>
      </c>
      <c r="J24" s="214" t="s">
        <v>929</v>
      </c>
      <c r="K24" s="204">
        <f>'BS mi. lei'!K24/'BS mi. lei'!K$7*100</f>
        <v>0.03696751638840113</v>
      </c>
      <c r="L24" s="204">
        <f>'BS mi. lei'!L24/'BS mi. lei'!L$7*100</f>
        <v>0.03699071156962875</v>
      </c>
      <c r="M24" s="204">
        <f>'BS mi. lei'!M24/'BS mi. lei'!M$7*100</f>
        <v>0.03533896439454506</v>
      </c>
      <c r="N24" s="204">
        <f>'BS mi. lei'!N24/'BS mi. lei'!N$7*100</f>
        <v>0.03354200935419557</v>
      </c>
    </row>
    <row r="25" spans="1:14" ht="29.25" customHeight="1">
      <c r="A25" s="5" t="s">
        <v>1</v>
      </c>
      <c r="B25" s="5" t="s">
        <v>1</v>
      </c>
      <c r="C25" s="5" t="s">
        <v>11</v>
      </c>
      <c r="D25" s="5" t="s">
        <v>12</v>
      </c>
      <c r="E25" s="5" t="s">
        <v>2</v>
      </c>
      <c r="F25" s="5" t="s">
        <v>2</v>
      </c>
      <c r="G25" s="5" t="s">
        <v>2</v>
      </c>
      <c r="H25" s="30"/>
      <c r="I25" s="103" t="s">
        <v>24</v>
      </c>
      <c r="J25" s="213" t="s">
        <v>1051</v>
      </c>
      <c r="K25" s="204">
        <f>'BS mi. lei'!K25/'BS mi. lei'!K$7*100</f>
        <v>1.4280296632450473</v>
      </c>
      <c r="L25" s="204">
        <f>'BS mi. lei'!L25/'BS mi. lei'!L$7*100</f>
        <v>1.4147379772350386</v>
      </c>
      <c r="M25" s="204">
        <f>'BS mi. lei'!M25/'BS mi. lei'!M$7*100</f>
        <v>1.3165212555180927</v>
      </c>
      <c r="N25" s="204">
        <f>'BS mi. lei'!N25/'BS mi. lei'!N$7*100</f>
        <v>1.2308575752615607</v>
      </c>
    </row>
    <row r="26" spans="1:14" ht="15" customHeight="1">
      <c r="A26" s="5" t="s">
        <v>1</v>
      </c>
      <c r="B26" s="5" t="s">
        <v>1</v>
      </c>
      <c r="C26" s="5" t="s">
        <v>11</v>
      </c>
      <c r="D26" s="5" t="s">
        <v>21</v>
      </c>
      <c r="E26" s="5" t="s">
        <v>2</v>
      </c>
      <c r="F26" s="5" t="s">
        <v>2</v>
      </c>
      <c r="G26" s="5" t="s">
        <v>2</v>
      </c>
      <c r="H26" s="30"/>
      <c r="I26" s="103" t="s">
        <v>25</v>
      </c>
      <c r="J26" s="213" t="s">
        <v>931</v>
      </c>
      <c r="K26" s="204">
        <f>'BS mi. lei'!K26/'BS mi. lei'!K$7*100</f>
        <v>1.6160541000481219</v>
      </c>
      <c r="L26" s="204">
        <f>'BS mi. lei'!L26/'BS mi. lei'!L$7*100</f>
        <v>1.7028266546290118</v>
      </c>
      <c r="M26" s="204">
        <f>'BS mi. lei'!M26/'BS mi. lei'!M$7*100</f>
        <v>1.8164807026081315</v>
      </c>
      <c r="N26" s="204">
        <f>'BS mi. lei'!N26/'BS mi. lei'!N$7*100</f>
        <v>1.911626197114314</v>
      </c>
    </row>
    <row r="27" spans="1:14" ht="15" customHeight="1">
      <c r="A27" s="5" t="s">
        <v>1</v>
      </c>
      <c r="B27" s="5" t="s">
        <v>1</v>
      </c>
      <c r="C27" s="5" t="s">
        <v>11</v>
      </c>
      <c r="D27" s="5" t="s">
        <v>21</v>
      </c>
      <c r="E27" s="5">
        <v>3</v>
      </c>
      <c r="F27" s="5" t="s">
        <v>2</v>
      </c>
      <c r="G27" s="5" t="s">
        <v>2</v>
      </c>
      <c r="H27" s="30"/>
      <c r="I27" s="103">
        <v>11463</v>
      </c>
      <c r="J27" s="113" t="s">
        <v>932</v>
      </c>
      <c r="K27" s="204">
        <f>'BS mi. lei'!K27/'BS mi. lei'!K$7*100</f>
        <v>1.568251277132086</v>
      </c>
      <c r="L27" s="204">
        <f>'BS mi. lei'!L27/'BS mi. lei'!L$7*100</f>
        <v>1.4677161997373032</v>
      </c>
      <c r="M27" s="204">
        <f>'BS mi. lei'!M27/'BS mi. lei'!M$7*100</f>
        <v>1.3837232205962438</v>
      </c>
      <c r="N27" s="204">
        <f>'BS mi. lei'!N27/'BS mi. lei'!N$7*100</f>
        <v>1.303308315466623</v>
      </c>
    </row>
    <row r="28" spans="1:14" ht="21.75" customHeight="1">
      <c r="A28" s="5" t="s">
        <v>1</v>
      </c>
      <c r="B28" s="5" t="s">
        <v>1</v>
      </c>
      <c r="C28" s="5" t="s">
        <v>12</v>
      </c>
      <c r="D28" s="5" t="s">
        <v>2</v>
      </c>
      <c r="E28" s="5" t="s">
        <v>2</v>
      </c>
      <c r="F28" s="5" t="s">
        <v>2</v>
      </c>
      <c r="G28" s="5" t="s">
        <v>2</v>
      </c>
      <c r="H28" s="30"/>
      <c r="I28" s="104" t="s">
        <v>26</v>
      </c>
      <c r="J28" s="116" t="s">
        <v>933</v>
      </c>
      <c r="K28" s="204">
        <f>'BS mi. lei'!K28/'BS mi. lei'!K$7*100</f>
        <v>4.1033943191125255</v>
      </c>
      <c r="L28" s="204">
        <f>'BS mi. lei'!L28/'BS mi. lei'!L$7*100</f>
        <v>4.394998103442331</v>
      </c>
      <c r="M28" s="204">
        <f>'BS mi. lei'!M28/'BS mi. lei'!M$7*100</f>
        <v>4.64620482695494</v>
      </c>
      <c r="N28" s="204">
        <f>'BS mi. lei'!N28/'BS mi. lei'!N$7*100</f>
        <v>4.389173176052616</v>
      </c>
    </row>
    <row r="29" spans="1:18" ht="15" customHeight="1">
      <c r="A29" s="5" t="s">
        <v>1</v>
      </c>
      <c r="B29" s="5" t="s">
        <v>7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107" t="s">
        <v>34</v>
      </c>
      <c r="J29" s="118" t="s">
        <v>936</v>
      </c>
      <c r="K29" s="203">
        <f>'BS mi. lei'!K29/'BS mi. lei'!K$7*100</f>
        <v>11.64954794463796</v>
      </c>
      <c r="L29" s="203">
        <f>'BS mi. lei'!L29/'BS mi. lei'!L$7*100</f>
        <v>7.7037859052849695</v>
      </c>
      <c r="M29" s="203">
        <f>'BS mi. lei'!M29/'BS mi. lei'!M$7*100</f>
        <v>5.527940954963097</v>
      </c>
      <c r="N29" s="203">
        <f>'BS mi. lei'!N29/'BS mi. lei'!N$7*100</f>
        <v>3.4041114453386</v>
      </c>
      <c r="O29" s="19"/>
      <c r="P29" s="19"/>
      <c r="Q29" s="19"/>
      <c r="R29" s="19"/>
    </row>
    <row r="30" spans="1:14" ht="15" customHeight="1">
      <c r="A30" s="5" t="s">
        <v>1</v>
      </c>
      <c r="B30" s="5" t="s">
        <v>7</v>
      </c>
      <c r="C30" s="5" t="s">
        <v>1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36</v>
      </c>
      <c r="J30" s="116" t="s">
        <v>937</v>
      </c>
      <c r="K30" s="204">
        <f>'BS mi. lei'!K30/'BS mi. lei'!K$7*100</f>
        <v>0.7839662958229896</v>
      </c>
      <c r="L30" s="204">
        <f>'BS mi. lei'!L30/'BS mi. lei'!L$7*100</f>
        <v>0.4818196922247405</v>
      </c>
      <c r="M30" s="217">
        <f>'BS mi. lei'!M30/'BS mi. lei'!M$7*100</f>
        <v>0.015352173056646623</v>
      </c>
      <c r="N30" s="217">
        <f>'BS mi. lei'!N30/'BS mi. lei'!N$7*100</f>
        <v>0.013685139816511791</v>
      </c>
    </row>
    <row r="31" spans="1:14" ht="15" customHeight="1">
      <c r="A31" s="5" t="s">
        <v>1</v>
      </c>
      <c r="B31" s="5" t="s">
        <v>7</v>
      </c>
      <c r="C31" s="5" t="s">
        <v>6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4" t="s">
        <v>37</v>
      </c>
      <c r="J31" s="116" t="s">
        <v>938</v>
      </c>
      <c r="K31" s="204">
        <f>'BS mi. lei'!K31/'BS mi. lei'!K$7*100</f>
        <v>10.865581648814972</v>
      </c>
      <c r="L31" s="204">
        <f>'BS mi. lei'!L31/'BS mi. lei'!L$7*100</f>
        <v>7.22196621306023</v>
      </c>
      <c r="M31" s="204">
        <f>'BS mi. lei'!M31/'BS mi. lei'!M$7*100</f>
        <v>5.512588781906451</v>
      </c>
      <c r="N31" s="204">
        <f>'BS mi. lei'!N31/'BS mi. lei'!N$7*100</f>
        <v>3.3904263055220882</v>
      </c>
    </row>
    <row r="32" spans="1:18" s="12" customFormat="1" ht="15" customHeight="1">
      <c r="A32" s="11" t="s">
        <v>1</v>
      </c>
      <c r="B32" s="11" t="s">
        <v>11</v>
      </c>
      <c r="C32" s="11" t="s">
        <v>2</v>
      </c>
      <c r="D32" s="11" t="s">
        <v>2</v>
      </c>
      <c r="E32" s="11" t="s">
        <v>2</v>
      </c>
      <c r="F32" s="11" t="s">
        <v>2</v>
      </c>
      <c r="G32" s="11" t="s">
        <v>2</v>
      </c>
      <c r="H32" s="33"/>
      <c r="I32" s="100" t="s">
        <v>38</v>
      </c>
      <c r="J32" s="110" t="s">
        <v>939</v>
      </c>
      <c r="K32" s="203">
        <f>'BS mi. lei'!K32/'BS mi. lei'!K$7*100</f>
        <v>4.501432491260052</v>
      </c>
      <c r="L32" s="203">
        <f>'BS mi. lei'!L32/'BS mi. lei'!L$7*100</f>
        <v>4.560515863686092</v>
      </c>
      <c r="M32" s="203">
        <f>'BS mi. lei'!M32/'BS mi. lei'!M$7*100</f>
        <v>4.394487121554451</v>
      </c>
      <c r="N32" s="203">
        <f>'BS mi. lei'!N32/'BS mi. lei'!N$7*100</f>
        <v>4.309477361827048</v>
      </c>
      <c r="O32" s="20"/>
      <c r="P32" s="20"/>
      <c r="Q32" s="20"/>
      <c r="R32" s="20"/>
    </row>
    <row r="33" spans="1:14" ht="15" customHeight="1">
      <c r="A33" s="5" t="s">
        <v>1</v>
      </c>
      <c r="B33" s="5" t="s">
        <v>11</v>
      </c>
      <c r="C33" s="5" t="s">
        <v>1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39</v>
      </c>
      <c r="J33" s="114" t="s">
        <v>940</v>
      </c>
      <c r="K33" s="204">
        <f>'BS mi. lei'!K33/'BS mi. lei'!K$7*100</f>
        <v>0.5580182861731929</v>
      </c>
      <c r="L33" s="204">
        <f>'BS mi. lei'!L33/'BS mi. lei'!L$7*100</f>
        <v>0.5188104037943693</v>
      </c>
      <c r="M33" s="204">
        <f>'BS mi. lei'!M33/'BS mi. lei'!M$7*100</f>
        <v>0.5176289292873116</v>
      </c>
      <c r="N33" s="204">
        <f>'BS mi. lei'!N33/'BS mi. lei'!N$7*100</f>
        <v>0.5216453294764495</v>
      </c>
    </row>
    <row r="34" spans="1:14" ht="15" customHeight="1">
      <c r="A34" s="5" t="s">
        <v>1</v>
      </c>
      <c r="B34" s="5" t="s">
        <v>11</v>
      </c>
      <c r="C34" s="5" t="s">
        <v>6</v>
      </c>
      <c r="D34" s="5" t="s">
        <v>2</v>
      </c>
      <c r="E34" s="5" t="s">
        <v>2</v>
      </c>
      <c r="F34" s="5" t="s">
        <v>2</v>
      </c>
      <c r="G34" s="5" t="s">
        <v>2</v>
      </c>
      <c r="H34" s="30"/>
      <c r="I34" s="104" t="s">
        <v>40</v>
      </c>
      <c r="J34" s="164" t="s">
        <v>941</v>
      </c>
      <c r="K34" s="204">
        <f>'BS mi. lei'!K34/'BS mi. lei'!K$7*100</f>
        <v>3.242943506623879</v>
      </c>
      <c r="L34" s="204">
        <f>'BS mi. lei'!L34/'BS mi. lei'!L$7*100</f>
        <v>3.2094144495750774</v>
      </c>
      <c r="M34" s="204">
        <f>'BS mi. lei'!M34/'BS mi. lei'!M$7*100</f>
        <v>2.9797698912023365</v>
      </c>
      <c r="N34" s="204">
        <f>'BS mi. lei'!N34/'BS mi. lei'!N$7*100</f>
        <v>2.7692282922823863</v>
      </c>
    </row>
    <row r="35" spans="1:14" ht="15" customHeight="1">
      <c r="A35" s="5" t="s">
        <v>1</v>
      </c>
      <c r="B35" s="5" t="s">
        <v>11</v>
      </c>
      <c r="C35" s="5" t="s">
        <v>7</v>
      </c>
      <c r="D35" s="5" t="s">
        <v>2</v>
      </c>
      <c r="E35" s="5" t="s">
        <v>2</v>
      </c>
      <c r="F35" s="5" t="s">
        <v>2</v>
      </c>
      <c r="G35" s="5" t="s">
        <v>2</v>
      </c>
      <c r="H35" s="30"/>
      <c r="I35" s="104" t="s">
        <v>41</v>
      </c>
      <c r="J35" s="164" t="s">
        <v>942</v>
      </c>
      <c r="K35" s="204">
        <f>'BS mi. lei'!K35/'BS mi. lei'!K$7*100</f>
        <v>0.5130836326321192</v>
      </c>
      <c r="L35" s="204">
        <f>'BS mi. lei'!L35/'BS mi. lei'!L$7*100</f>
        <v>0.5504719450531192</v>
      </c>
      <c r="M35" s="204">
        <f>'BS mi. lei'!M35/'BS mi. lei'!M$7*100</f>
        <v>0.7241591064455954</v>
      </c>
      <c r="N35" s="204">
        <f>'BS mi. lei'!N35/'BS mi. lei'!N$7*100</f>
        <v>0.7379242057923026</v>
      </c>
    </row>
    <row r="36" spans="1:14" s="8" customFormat="1" ht="15" customHeight="1">
      <c r="A36" s="7" t="s">
        <v>1</v>
      </c>
      <c r="B36" s="7" t="s">
        <v>11</v>
      </c>
      <c r="C36" s="7" t="s">
        <v>11</v>
      </c>
      <c r="D36" s="7" t="s">
        <v>2</v>
      </c>
      <c r="E36" s="7" t="s">
        <v>2</v>
      </c>
      <c r="F36" s="7" t="s">
        <v>2</v>
      </c>
      <c r="G36" s="7" t="s">
        <v>2</v>
      </c>
      <c r="H36" s="31"/>
      <c r="I36" s="102" t="s">
        <v>42</v>
      </c>
      <c r="J36" s="165" t="s">
        <v>943</v>
      </c>
      <c r="K36" s="204">
        <f>'BS mi. lei'!K36/'BS mi. lei'!K$7*100</f>
        <v>0.08508902479054399</v>
      </c>
      <c r="L36" s="204">
        <f>'BS mi. lei'!L36/'BS mi. lei'!L$7*100</f>
        <v>0.08025103526970305</v>
      </c>
      <c r="M36" s="204">
        <f>'BS mi. lei'!M36/'BS mi. lei'!M$7*100</f>
        <v>0.07415389250002899</v>
      </c>
      <c r="N36" s="204">
        <f>'BS mi. lei'!N36/'BS mi. lei'!N$7*100</f>
        <v>0.06869403515739254</v>
      </c>
    </row>
    <row r="37" spans="1:14" ht="15" customHeight="1" thickBot="1">
      <c r="A37" s="5" t="s">
        <v>1</v>
      </c>
      <c r="B37" s="5" t="s">
        <v>11</v>
      </c>
      <c r="C37" s="5" t="s">
        <v>12</v>
      </c>
      <c r="D37" s="5" t="s">
        <v>2</v>
      </c>
      <c r="E37" s="5" t="s">
        <v>2</v>
      </c>
      <c r="F37" s="5" t="s">
        <v>2</v>
      </c>
      <c r="G37" s="5" t="s">
        <v>2</v>
      </c>
      <c r="H37" s="30"/>
      <c r="I37" s="127" t="s">
        <v>43</v>
      </c>
      <c r="J37" s="166" t="s">
        <v>944</v>
      </c>
      <c r="K37" s="204">
        <f>'BS mi. lei'!K37/'BS mi. lei'!K$7*100</f>
        <v>0.10229804104031692</v>
      </c>
      <c r="L37" s="204">
        <f>'BS mi. lei'!L37/'BS mi. lei'!L$7*100</f>
        <v>0.20156802999382445</v>
      </c>
      <c r="M37" s="204">
        <f>'BS mi. lei'!M37/'BS mi. lei'!M$7*100</f>
        <v>0.09877530211917923</v>
      </c>
      <c r="N37" s="204">
        <f>'BS mi. lei'!N37/'BS mi. lei'!N$7*100</f>
        <v>0.211985499118516</v>
      </c>
    </row>
    <row r="38" spans="1:14" ht="21.75" customHeight="1" thickTop="1">
      <c r="A38" s="5"/>
      <c r="B38" s="5"/>
      <c r="C38" s="5"/>
      <c r="D38" s="5"/>
      <c r="E38" s="5"/>
      <c r="F38" s="5"/>
      <c r="G38" s="5"/>
      <c r="H38" s="30"/>
      <c r="I38" s="99">
        <v>2</v>
      </c>
      <c r="J38" s="119" t="s">
        <v>945</v>
      </c>
      <c r="K38" s="47">
        <f>'BS mi. lei'!K38/'BS mi. lei'!K$38*100</f>
        <v>100</v>
      </c>
      <c r="L38" s="47">
        <f>'BS mi. lei'!L38/'BS mi. lei'!L$38*100</f>
        <v>100</v>
      </c>
      <c r="M38" s="47">
        <f>'BS mi. lei'!M38/'BS mi. lei'!M$38*100</f>
        <v>100</v>
      </c>
      <c r="N38" s="47">
        <f>'BS mi. lei'!N38/'BS mi. lei'!N$38*100</f>
        <v>100</v>
      </c>
    </row>
    <row r="39" spans="1:14" s="182" customFormat="1" ht="15.75">
      <c r="A39" s="185"/>
      <c r="B39" s="185"/>
      <c r="C39" s="185"/>
      <c r="D39" s="185"/>
      <c r="E39" s="185"/>
      <c r="F39" s="185"/>
      <c r="G39" s="185"/>
      <c r="H39" s="186"/>
      <c r="I39" s="128"/>
      <c r="J39" s="120" t="s">
        <v>946</v>
      </c>
      <c r="K39" s="320">
        <f>'BS mi. lei'!K39/'BS mi. lei'!K$38*100</f>
        <v>95.70746055447293</v>
      </c>
      <c r="L39" s="320">
        <f>'BS mi. lei'!L39/'BS mi. lei'!L$38*100</f>
        <v>94.88282906094216</v>
      </c>
      <c r="M39" s="320">
        <f>'BS mi. lei'!M39/'BS mi. lei'!M$38*100</f>
        <v>92.69655879817567</v>
      </c>
      <c r="N39" s="320">
        <f>'BS mi. lei'!N39/'BS mi. lei'!N$38*100</f>
        <v>91.49060226114575</v>
      </c>
    </row>
    <row r="40" spans="1:14" s="182" customFormat="1" ht="15.75">
      <c r="A40" s="185"/>
      <c r="B40" s="185"/>
      <c r="C40" s="185"/>
      <c r="D40" s="185"/>
      <c r="E40" s="185"/>
      <c r="F40" s="185"/>
      <c r="G40" s="185"/>
      <c r="H40" s="186"/>
      <c r="I40" s="128"/>
      <c r="J40" s="141" t="s">
        <v>988</v>
      </c>
      <c r="K40" s="320"/>
      <c r="L40" s="320"/>
      <c r="M40" s="320"/>
      <c r="N40" s="320"/>
    </row>
    <row r="41" spans="1:14" s="182" customFormat="1" ht="15.75">
      <c r="A41" s="185"/>
      <c r="B41" s="185"/>
      <c r="C41" s="185"/>
      <c r="D41" s="185"/>
      <c r="E41" s="185"/>
      <c r="F41" s="185"/>
      <c r="G41" s="185"/>
      <c r="H41" s="186"/>
      <c r="I41" s="128"/>
      <c r="J41" s="142" t="s">
        <v>1054</v>
      </c>
      <c r="K41" s="320">
        <f>'BS mi. lei'!K41/'BS mi. lei'!K$38*100</f>
        <v>22.42131281687883</v>
      </c>
      <c r="L41" s="320">
        <f>'BS mi. lei'!L41/'BS mi. lei'!L$38*100</f>
        <v>22.546088344421875</v>
      </c>
      <c r="M41" s="320">
        <f>'BS mi. lei'!M41/'BS mi. lei'!M$38*100</f>
        <v>21.331460918455306</v>
      </c>
      <c r="N41" s="320">
        <f>'BS mi. lei'!N41/'BS mi. lei'!N$38*100</f>
        <v>20.118271669313355</v>
      </c>
    </row>
    <row r="42" spans="1:14" s="182" customFormat="1" ht="15.75">
      <c r="A42" s="185"/>
      <c r="B42" s="185"/>
      <c r="C42" s="185"/>
      <c r="D42" s="185"/>
      <c r="E42" s="185"/>
      <c r="F42" s="185"/>
      <c r="G42" s="185"/>
      <c r="H42" s="186"/>
      <c r="I42" s="128"/>
      <c r="J42" s="142" t="s">
        <v>1045</v>
      </c>
      <c r="K42" s="320">
        <f>'BS mi. lei'!K42/'BS mi. lei'!K$38*100</f>
        <v>7.232218932165786</v>
      </c>
      <c r="L42" s="320">
        <f>'BS mi. lei'!L42/'BS mi. lei'!L$38*100</f>
        <v>6.957933734756139</v>
      </c>
      <c r="M42" s="320">
        <f>'BS mi. lei'!M42/'BS mi. lei'!M$38*100</f>
        <v>7.161731114061273</v>
      </c>
      <c r="N42" s="320">
        <f>'BS mi. lei'!N42/'BS mi. lei'!N$38*100</f>
        <v>7.245621104026926</v>
      </c>
    </row>
    <row r="43" spans="1:14" s="182" customFormat="1" ht="15.75">
      <c r="A43" s="185"/>
      <c r="B43" s="185"/>
      <c r="C43" s="185"/>
      <c r="D43" s="185"/>
      <c r="E43" s="185"/>
      <c r="F43" s="185"/>
      <c r="G43" s="185"/>
      <c r="H43" s="186"/>
      <c r="I43" s="128"/>
      <c r="J43" s="478" t="s">
        <v>1046</v>
      </c>
      <c r="K43" s="320">
        <f>'BS mi. lei'!K43/'BS mi. lei'!K$38*100</f>
        <v>13.32388496612929</v>
      </c>
      <c r="L43" s="320">
        <f>'BS mi. lei'!L43/'BS mi. lei'!L$38*100</f>
        <v>14.478376648387425</v>
      </c>
      <c r="M43" s="320">
        <f>'BS mi. lei'!M43/'BS mi. lei'!M$38*100</f>
        <v>13.47115534648628</v>
      </c>
      <c r="N43" s="320">
        <f>'BS mi. lei'!N43/'BS mi. lei'!N$38*100</f>
        <v>12.879287051740892</v>
      </c>
    </row>
    <row r="44" spans="1:14" s="182" customFormat="1" ht="15.75">
      <c r="A44" s="185"/>
      <c r="B44" s="185"/>
      <c r="C44" s="185"/>
      <c r="D44" s="185"/>
      <c r="E44" s="185"/>
      <c r="F44" s="185"/>
      <c r="G44" s="185"/>
      <c r="H44" s="186"/>
      <c r="I44" s="128"/>
      <c r="J44" s="121" t="s">
        <v>947</v>
      </c>
      <c r="K44" s="320">
        <f>'BS mi. lei'!K44/'BS mi. lei'!K$38*100</f>
        <v>4.292539445527071</v>
      </c>
      <c r="L44" s="320">
        <f>'BS mi. lei'!L44/'BS mi. lei'!L$38*100</f>
        <v>5.116893840940138</v>
      </c>
      <c r="M44" s="320">
        <f>'BS mi. lei'!M44/'BS mi. lei'!M$38*100</f>
        <v>7.303441201824325</v>
      </c>
      <c r="N44" s="320">
        <f>'BS mi. lei'!N44/'BS mi. lei'!N$38*100</f>
        <v>8.50939773885426</v>
      </c>
    </row>
    <row r="45" spans="1:18" s="12" customFormat="1" ht="15" customHeight="1">
      <c r="A45" s="11"/>
      <c r="B45" s="11"/>
      <c r="C45" s="11"/>
      <c r="D45" s="11"/>
      <c r="E45" s="11"/>
      <c r="F45" s="11"/>
      <c r="G45" s="11"/>
      <c r="H45" s="33"/>
      <c r="I45" s="129" t="s">
        <v>883</v>
      </c>
      <c r="J45" s="122" t="s">
        <v>949</v>
      </c>
      <c r="K45" s="212">
        <f>'BS mi. lei'!K45/'BS mi. lei'!K$38*100</f>
        <v>9.219750461873307</v>
      </c>
      <c r="L45" s="212">
        <f>'BS mi. lei'!L45/'BS mi. lei'!L$38*100</f>
        <v>9.037000911652807</v>
      </c>
      <c r="M45" s="212">
        <f>'BS mi. lei'!M45/'BS mi. lei'!M$38*100</f>
        <v>13.994766446939295</v>
      </c>
      <c r="N45" s="212">
        <f>'BS mi. lei'!N45/'BS mi. lei'!N$38*100</f>
        <v>16.515607594036645</v>
      </c>
      <c r="O45" s="20"/>
      <c r="P45" s="20"/>
      <c r="Q45" s="20"/>
      <c r="R45" s="20"/>
    </row>
    <row r="46" spans="1:14" s="182" customFormat="1" ht="15.75">
      <c r="A46" s="185"/>
      <c r="B46" s="185"/>
      <c r="C46" s="185"/>
      <c r="D46" s="185"/>
      <c r="E46" s="185"/>
      <c r="F46" s="185"/>
      <c r="G46" s="185"/>
      <c r="H46" s="186"/>
      <c r="I46" s="130"/>
      <c r="J46" s="120" t="s">
        <v>946</v>
      </c>
      <c r="K46" s="321">
        <f>'BS mi. lei'!K46/'BS mi. lei'!K$38*100</f>
        <v>9.165759792135923</v>
      </c>
      <c r="L46" s="321">
        <f>'BS mi. lei'!L46/'BS mi. lei'!L$38*100</f>
        <v>8.967726382234686</v>
      </c>
      <c r="M46" s="321">
        <f>'BS mi. lei'!M46/'BS mi. lei'!M$38*100</f>
        <v>13.930817851378348</v>
      </c>
      <c r="N46" s="321">
        <f>'BS mi. lei'!N46/'BS mi. lei'!N$38*100</f>
        <v>16.478869901163755</v>
      </c>
    </row>
    <row r="47" spans="1:14" s="182" customFormat="1" ht="15.75">
      <c r="A47" s="185"/>
      <c r="B47" s="185"/>
      <c r="C47" s="185"/>
      <c r="D47" s="185"/>
      <c r="E47" s="185"/>
      <c r="F47" s="185"/>
      <c r="G47" s="185"/>
      <c r="H47" s="186"/>
      <c r="I47" s="130"/>
      <c r="J47" s="141" t="s">
        <v>1047</v>
      </c>
      <c r="K47" s="321">
        <f>'BS mi. lei'!K47/'BS mi. lei'!K$38*100</f>
        <v>3.6235613033122713</v>
      </c>
      <c r="L47" s="321">
        <f>'BS mi. lei'!L47/'BS mi. lei'!L$38*100</f>
        <v>3.548241396796191</v>
      </c>
      <c r="M47" s="321">
        <f>'BS mi. lei'!M47/'BS mi. lei'!M$38*100</f>
        <v>3.6714167683449332</v>
      </c>
      <c r="N47" s="321">
        <f>'BS mi. lei'!N47/'BS mi. lei'!N$38*100</f>
        <v>3.6427200113768334</v>
      </c>
    </row>
    <row r="48" spans="1:14" s="182" customFormat="1" ht="15.75">
      <c r="A48" s="185"/>
      <c r="B48" s="185"/>
      <c r="C48" s="185"/>
      <c r="D48" s="185"/>
      <c r="E48" s="185"/>
      <c r="F48" s="185"/>
      <c r="G48" s="185"/>
      <c r="H48" s="186"/>
      <c r="I48" s="130"/>
      <c r="J48" s="142" t="s">
        <v>1017</v>
      </c>
      <c r="K48" s="321">
        <f>'BS mi. lei'!K48/'BS mi. lei'!K$38*100</f>
        <v>3.2824639991901403</v>
      </c>
      <c r="L48" s="321">
        <f>'BS mi. lei'!L48/'BS mi. lei'!L$38*100</f>
        <v>3.2583967657107706</v>
      </c>
      <c r="M48" s="321">
        <f>'BS mi. lei'!M48/'BS mi. lei'!M$38*100</f>
        <v>3.4038558445179423</v>
      </c>
      <c r="N48" s="321">
        <f>'BS mi. lei'!N48/'BS mi. lei'!N$38*100</f>
        <v>3.394799838828186</v>
      </c>
    </row>
    <row r="49" spans="1:14" s="182" customFormat="1" ht="15.75">
      <c r="A49" s="185"/>
      <c r="B49" s="185"/>
      <c r="C49" s="185"/>
      <c r="D49" s="185"/>
      <c r="E49" s="185"/>
      <c r="F49" s="185"/>
      <c r="G49" s="185"/>
      <c r="H49" s="186"/>
      <c r="I49" s="130"/>
      <c r="J49" s="142" t="s">
        <v>992</v>
      </c>
      <c r="K49" s="322">
        <f>'BS mi. lei'!K49/'BS mi. lei'!K$38*100</f>
        <v>0.059614697835030386</v>
      </c>
      <c r="L49" s="322">
        <f>'BS mi. lei'!L49/'BS mi. lei'!L$38*100</f>
        <v>0.012746513412934384</v>
      </c>
      <c r="M49" s="322">
        <f>'BS mi. lei'!M49/'BS mi. lei'!M$38*100</f>
        <v>0.011766541583213748</v>
      </c>
      <c r="N49" s="322">
        <f>'BS mi. lei'!N49/'BS mi. lei'!N$38*100</f>
        <v>0.01090279917517954</v>
      </c>
    </row>
    <row r="50" spans="1:14" s="182" customFormat="1" ht="15.75">
      <c r="A50" s="185"/>
      <c r="B50" s="185"/>
      <c r="C50" s="185"/>
      <c r="D50" s="185"/>
      <c r="E50" s="185"/>
      <c r="F50" s="185"/>
      <c r="G50" s="185"/>
      <c r="H50" s="186"/>
      <c r="I50" s="130"/>
      <c r="J50" s="142" t="s">
        <v>1018</v>
      </c>
      <c r="K50" s="321">
        <f>'BS mi. lei'!K50/'BS mi. lei'!K$38*100</f>
        <v>0.28148260628710103</v>
      </c>
      <c r="L50" s="321">
        <f>'BS mi. lei'!L50/'BS mi. lei'!L$38*100</f>
        <v>0.2770981176724866</v>
      </c>
      <c r="M50" s="321">
        <f>'BS mi. lei'!M50/'BS mi. lei'!M$38*100</f>
        <v>0.25579438224377715</v>
      </c>
      <c r="N50" s="321">
        <f>'BS mi. lei'!N50/'BS mi. lei'!N$38*100</f>
        <v>0.23701737337346826</v>
      </c>
    </row>
    <row r="51" spans="1:14" s="182" customFormat="1" ht="15.75">
      <c r="A51" s="185"/>
      <c r="B51" s="185"/>
      <c r="C51" s="185"/>
      <c r="D51" s="185"/>
      <c r="E51" s="185"/>
      <c r="F51" s="185"/>
      <c r="G51" s="185"/>
      <c r="H51" s="186"/>
      <c r="I51" s="130"/>
      <c r="J51" s="121" t="s">
        <v>947</v>
      </c>
      <c r="K51" s="321">
        <f>'BS mi. lei'!K51/'BS mi. lei'!K$38*100</f>
        <v>0.05399066973738601</v>
      </c>
      <c r="L51" s="321">
        <f>'BS mi. lei'!L51/'BS mi. lei'!L$38*100</f>
        <v>0.06927452941812165</v>
      </c>
      <c r="M51" s="321">
        <f>'BS mi. lei'!M51/'BS mi. lei'!M$38*100</f>
        <v>0.06394859556094429</v>
      </c>
      <c r="N51" s="321">
        <f>'BS mi. lei'!N51/'BS mi. lei'!N$38*100</f>
        <v>0.03673769287288758</v>
      </c>
    </row>
    <row r="52" spans="1:18" s="12" customFormat="1" ht="15" customHeight="1">
      <c r="A52" s="11"/>
      <c r="B52" s="11"/>
      <c r="C52" s="11"/>
      <c r="D52" s="11"/>
      <c r="E52" s="11"/>
      <c r="F52" s="11"/>
      <c r="G52" s="11"/>
      <c r="H52" s="33"/>
      <c r="I52" s="129" t="s">
        <v>884</v>
      </c>
      <c r="J52" s="122" t="s">
        <v>1025</v>
      </c>
      <c r="K52" s="212">
        <f>'BS mi. lei'!K52/'BS mi. lei'!K$38*100</f>
        <v>1.1807646991004366</v>
      </c>
      <c r="L52" s="212">
        <f>'BS mi. lei'!L52/'BS mi. lei'!L$38*100</f>
        <v>1.1125489424550339</v>
      </c>
      <c r="M52" s="212">
        <f>'BS mi. lei'!M52/'BS mi. lei'!M$38*100</f>
        <v>1.0600119200182123</v>
      </c>
      <c r="N52" s="212">
        <f>'BS mi. lei'!N52/'BS mi. lei'!N$38*100</f>
        <v>0.9539949278282098</v>
      </c>
      <c r="O52" s="20"/>
      <c r="P52" s="20"/>
      <c r="Q52" s="20"/>
      <c r="R52" s="20"/>
    </row>
    <row r="53" spans="1:14" s="182" customFormat="1" ht="15.75">
      <c r="A53" s="185"/>
      <c r="B53" s="185"/>
      <c r="C53" s="185"/>
      <c r="D53" s="185"/>
      <c r="E53" s="185"/>
      <c r="F53" s="185"/>
      <c r="G53" s="185"/>
      <c r="H53" s="186"/>
      <c r="I53" s="130"/>
      <c r="J53" s="120" t="s">
        <v>946</v>
      </c>
      <c r="K53" s="321">
        <f>'BS mi. lei'!K53/'BS mi. lei'!K$38*100</f>
        <v>1.1807646991004366</v>
      </c>
      <c r="L53" s="321">
        <f>'BS mi. lei'!L53/'BS mi. lei'!L$38*100</f>
        <v>1.1125489424550339</v>
      </c>
      <c r="M53" s="321">
        <f>'BS mi. lei'!M53/'BS mi. lei'!M$38*100</f>
        <v>1.0600119200182123</v>
      </c>
      <c r="N53" s="321">
        <f>'BS mi. lei'!N53/'BS mi. lei'!N$38*100</f>
        <v>0.9539949278282098</v>
      </c>
    </row>
    <row r="54" spans="1:14" s="182" customFormat="1" ht="15.75">
      <c r="A54" s="185"/>
      <c r="B54" s="185"/>
      <c r="C54" s="185"/>
      <c r="D54" s="185"/>
      <c r="E54" s="185"/>
      <c r="F54" s="185"/>
      <c r="G54" s="185"/>
      <c r="H54" s="186"/>
      <c r="I54" s="130"/>
      <c r="J54" s="121" t="s">
        <v>947</v>
      </c>
      <c r="K54" s="321">
        <f>'BS mi. lei'!K54/'BS mi. lei'!K$38*100</f>
        <v>0</v>
      </c>
      <c r="L54" s="321">
        <f>'BS mi. lei'!L54/'BS mi. lei'!L$38*100</f>
        <v>0</v>
      </c>
      <c r="M54" s="321">
        <f>'BS mi. lei'!M54/'BS mi. lei'!M$38*100</f>
        <v>0</v>
      </c>
      <c r="N54" s="321">
        <f>'BS mi. lei'!N54/'BS mi. lei'!N$38*100</f>
        <v>0</v>
      </c>
    </row>
    <row r="55" spans="1:18" s="12" customFormat="1" ht="15" customHeight="1">
      <c r="A55" s="11"/>
      <c r="B55" s="11"/>
      <c r="C55" s="11"/>
      <c r="D55" s="11"/>
      <c r="E55" s="11"/>
      <c r="F55" s="11"/>
      <c r="G55" s="11"/>
      <c r="H55" s="33"/>
      <c r="I55" s="129" t="s">
        <v>885</v>
      </c>
      <c r="J55" s="122" t="s">
        <v>968</v>
      </c>
      <c r="K55" s="212">
        <f>'BS mi. lei'!K55/'BS mi. lei'!K$38*100</f>
        <v>4.913994550316774</v>
      </c>
      <c r="L55" s="212">
        <f>'BS mi. lei'!L55/'BS mi. lei'!L$38*100</f>
        <v>6.285139505047341</v>
      </c>
      <c r="M55" s="212">
        <f>'BS mi. lei'!M55/'BS mi. lei'!M$38*100</f>
        <v>4.632180468052561</v>
      </c>
      <c r="N55" s="212">
        <f>'BS mi. lei'!N55/'BS mi. lei'!N$38*100</f>
        <v>4.797942689199118</v>
      </c>
      <c r="O55" s="20"/>
      <c r="P55" s="20"/>
      <c r="Q55" s="20"/>
      <c r="R55" s="20"/>
    </row>
    <row r="56" spans="1:14" s="182" customFormat="1" ht="15.75">
      <c r="A56" s="185"/>
      <c r="B56" s="185"/>
      <c r="C56" s="185"/>
      <c r="D56" s="185"/>
      <c r="E56" s="185"/>
      <c r="F56" s="185"/>
      <c r="G56" s="185"/>
      <c r="H56" s="186"/>
      <c r="I56" s="130"/>
      <c r="J56" s="120" t="s">
        <v>946</v>
      </c>
      <c r="K56" s="321">
        <f>'BS mi. lei'!K56/'BS mi. lei'!K$38*100</f>
        <v>4.913994550316774</v>
      </c>
      <c r="L56" s="321">
        <f>'BS mi. lei'!L56/'BS mi. lei'!L$38*100</f>
        <v>6.285139505047341</v>
      </c>
      <c r="M56" s="321">
        <f>'BS mi. lei'!M56/'BS mi. lei'!M$38*100</f>
        <v>4.632180468052561</v>
      </c>
      <c r="N56" s="321">
        <f>'BS mi. lei'!N56/'BS mi. lei'!N$38*100</f>
        <v>4.797942689199118</v>
      </c>
    </row>
    <row r="57" spans="1:14" s="182" customFormat="1" ht="15.75">
      <c r="A57" s="185"/>
      <c r="B57" s="185"/>
      <c r="C57" s="185"/>
      <c r="D57" s="185"/>
      <c r="E57" s="185"/>
      <c r="F57" s="185"/>
      <c r="G57" s="185"/>
      <c r="H57" s="186"/>
      <c r="I57" s="130"/>
      <c r="J57" s="121" t="s">
        <v>947</v>
      </c>
      <c r="K57" s="321">
        <f>'BS mi. lei'!K57/'BS mi. lei'!K$38*100</f>
        <v>0</v>
      </c>
      <c r="L57" s="321">
        <f>'BS mi. lei'!L57/'BS mi. lei'!L$38*100</f>
        <v>0</v>
      </c>
      <c r="M57" s="321">
        <f>'BS mi. lei'!M57/'BS mi. lei'!M$38*100</f>
        <v>0</v>
      </c>
      <c r="N57" s="321">
        <f>'BS mi. lei'!N57/'BS mi. lei'!N$38*100</f>
        <v>0</v>
      </c>
    </row>
    <row r="58" spans="1:18" s="12" customFormat="1" ht="15" customHeight="1">
      <c r="A58" s="11"/>
      <c r="B58" s="11"/>
      <c r="C58" s="11"/>
      <c r="D58" s="11"/>
      <c r="E58" s="11"/>
      <c r="F58" s="11"/>
      <c r="G58" s="11"/>
      <c r="H58" s="33"/>
      <c r="I58" s="129" t="s">
        <v>886</v>
      </c>
      <c r="J58" s="122" t="s">
        <v>950</v>
      </c>
      <c r="K58" s="212">
        <f>'BS mi. lei'!K58/'BS mi. lei'!K$38*100</f>
        <v>1.6368733778193958</v>
      </c>
      <c r="L58" s="212">
        <f>'BS mi. lei'!L58/'BS mi. lei'!L$38*100</f>
        <v>1.3306251610632809</v>
      </c>
      <c r="M58" s="212">
        <f>'BS mi. lei'!M58/'BS mi. lei'!M$38*100</f>
        <v>1.2308825673570556</v>
      </c>
      <c r="N58" s="212">
        <f>'BS mi. lei'!N58/'BS mi. lei'!N$38*100</f>
        <v>1.1452679481405987</v>
      </c>
      <c r="O58" s="20"/>
      <c r="P58" s="20"/>
      <c r="Q58" s="20"/>
      <c r="R58" s="20"/>
    </row>
    <row r="59" spans="1:14" s="182" customFormat="1" ht="15.75">
      <c r="A59" s="185"/>
      <c r="B59" s="185"/>
      <c r="C59" s="185"/>
      <c r="D59" s="185"/>
      <c r="E59" s="185"/>
      <c r="F59" s="185"/>
      <c r="G59" s="185"/>
      <c r="H59" s="186"/>
      <c r="I59" s="130"/>
      <c r="J59" s="120" t="s">
        <v>946</v>
      </c>
      <c r="K59" s="321">
        <f>'BS mi. lei'!K59/'BS mi. lei'!K$38*100</f>
        <v>1.6368733778193958</v>
      </c>
      <c r="L59" s="321">
        <f>'BS mi. lei'!L59/'BS mi. lei'!L$38*100</f>
        <v>1.3306251610632809</v>
      </c>
      <c r="M59" s="321">
        <f>'BS mi. lei'!M59/'BS mi. lei'!M$38*100</f>
        <v>1.2308825673570556</v>
      </c>
      <c r="N59" s="321">
        <f>'BS mi. lei'!N59/'BS mi. lei'!N$38*100</f>
        <v>1.1452679481405987</v>
      </c>
    </row>
    <row r="60" spans="1:14" s="182" customFormat="1" ht="15.75">
      <c r="A60" s="185"/>
      <c r="B60" s="185"/>
      <c r="C60" s="185"/>
      <c r="D60" s="185"/>
      <c r="E60" s="185"/>
      <c r="F60" s="185"/>
      <c r="G60" s="185"/>
      <c r="H60" s="186"/>
      <c r="I60" s="130"/>
      <c r="J60" s="121" t="s">
        <v>947</v>
      </c>
      <c r="K60" s="321">
        <f>'BS mi. lei'!K60/'BS mi. lei'!K$38*100</f>
        <v>0</v>
      </c>
      <c r="L60" s="321">
        <f>'BS mi. lei'!L60/'BS mi. lei'!L$38*100</f>
        <v>0</v>
      </c>
      <c r="M60" s="321">
        <f>'BS mi. lei'!M60/'BS mi. lei'!M$38*100</f>
        <v>0</v>
      </c>
      <c r="N60" s="321">
        <f>'BS mi. lei'!N60/'BS mi. lei'!N$38*100</f>
        <v>0</v>
      </c>
    </row>
    <row r="61" spans="1:18" s="12" customFormat="1" ht="15" customHeight="1">
      <c r="A61" s="11"/>
      <c r="B61" s="11"/>
      <c r="C61" s="11"/>
      <c r="D61" s="11"/>
      <c r="E61" s="11"/>
      <c r="F61" s="11"/>
      <c r="G61" s="11"/>
      <c r="H61" s="33"/>
      <c r="I61" s="129" t="s">
        <v>887</v>
      </c>
      <c r="J61" s="122" t="s">
        <v>951</v>
      </c>
      <c r="K61" s="212">
        <f>'BS mi. lei'!K61/'BS mi. lei'!K$38*100</f>
        <v>6.5854557009366825</v>
      </c>
      <c r="L61" s="212">
        <f>'BS mi. lei'!L61/'BS mi. lei'!L$38*100</f>
        <v>5.4762900995613535</v>
      </c>
      <c r="M61" s="212">
        <f>'BS mi. lei'!M61/'BS mi. lei'!M$38*100</f>
        <v>5.047590544816454</v>
      </c>
      <c r="N61" s="212">
        <f>'BS mi. lei'!N61/'BS mi. lei'!N$38*100</f>
        <v>4.697921357635514</v>
      </c>
      <c r="O61" s="20"/>
      <c r="P61" s="20"/>
      <c r="Q61" s="20"/>
      <c r="R61" s="20"/>
    </row>
    <row r="62" spans="1:14" s="182" customFormat="1" ht="15.75">
      <c r="A62" s="185"/>
      <c r="B62" s="185"/>
      <c r="C62" s="185"/>
      <c r="D62" s="185"/>
      <c r="E62" s="185"/>
      <c r="F62" s="185"/>
      <c r="G62" s="185"/>
      <c r="H62" s="186"/>
      <c r="I62" s="130"/>
      <c r="J62" s="120" t="s">
        <v>946</v>
      </c>
      <c r="K62" s="321">
        <f>'BS mi. lei'!K62/'BS mi. lei'!K$38*100</f>
        <v>6.545525101443407</v>
      </c>
      <c r="L62" s="321">
        <f>'BS mi. lei'!L62/'BS mi. lei'!L$38*100</f>
        <v>5.43029181202772</v>
      </c>
      <c r="M62" s="321">
        <f>'BS mi. lei'!M62/'BS mi. lei'!M$38*100</f>
        <v>5.0220111065920765</v>
      </c>
      <c r="N62" s="321">
        <f>'BS mi. lei'!N62/'BS mi. lei'!N$38*100</f>
        <v>4.6623687516294945</v>
      </c>
    </row>
    <row r="63" spans="1:14" s="182" customFormat="1" ht="15.75">
      <c r="A63" s="185"/>
      <c r="B63" s="185"/>
      <c r="C63" s="185"/>
      <c r="D63" s="185"/>
      <c r="E63" s="185"/>
      <c r="F63" s="185"/>
      <c r="G63" s="185"/>
      <c r="H63" s="186"/>
      <c r="I63" s="130"/>
      <c r="J63" s="121" t="s">
        <v>947</v>
      </c>
      <c r="K63" s="322">
        <f>'BS mi. lei'!K63/'BS mi. lei'!K$38*100</f>
        <v>0.03993059949327507</v>
      </c>
      <c r="L63" s="322">
        <f>'BS mi. lei'!L63/'BS mi. lei'!L$38*100</f>
        <v>0.04599828753363278</v>
      </c>
      <c r="M63" s="322">
        <f>'BS mi. lei'!M63/'BS mi. lei'!M$38*100</f>
        <v>0.025579438224377714</v>
      </c>
      <c r="N63" s="322">
        <f>'BS mi. lei'!N63/'BS mi. lei'!N$38*100</f>
        <v>0.03555260600602024</v>
      </c>
    </row>
    <row r="64" spans="1:18" s="12" customFormat="1" ht="15" customHeight="1">
      <c r="A64" s="11"/>
      <c r="B64" s="11"/>
      <c r="C64" s="11"/>
      <c r="D64" s="11"/>
      <c r="E64" s="11"/>
      <c r="F64" s="11"/>
      <c r="G64" s="11"/>
      <c r="H64" s="33"/>
      <c r="I64" s="129" t="s">
        <v>888</v>
      </c>
      <c r="J64" s="122" t="s">
        <v>952</v>
      </c>
      <c r="K64" s="212">
        <f>'BS mi. lei'!K64/'BS mi. lei'!K$38*100</f>
        <v>2.162720004949145</v>
      </c>
      <c r="L64" s="212">
        <f>'BS mi. lei'!L64/'BS mi. lei'!L$38*100</f>
        <v>2.0574535237182134</v>
      </c>
      <c r="M64" s="212">
        <f>'BS mi. lei'!M64/'BS mi. lei'!M$38*100</f>
        <v>1.9005522600712643</v>
      </c>
      <c r="N64" s="212">
        <f>'BS mi. lei'!N64/'BS mi. lei'!N$38*100</f>
        <v>1.762935223151857</v>
      </c>
      <c r="O64" s="20"/>
      <c r="P64" s="20"/>
      <c r="Q64" s="20"/>
      <c r="R64" s="20"/>
    </row>
    <row r="65" spans="1:14" s="182" customFormat="1" ht="15.75">
      <c r="A65" s="185"/>
      <c r="B65" s="185"/>
      <c r="C65" s="185"/>
      <c r="D65" s="185"/>
      <c r="E65" s="185"/>
      <c r="F65" s="185"/>
      <c r="G65" s="185"/>
      <c r="H65" s="186"/>
      <c r="I65" s="130"/>
      <c r="J65" s="120" t="s">
        <v>946</v>
      </c>
      <c r="K65" s="321">
        <f>'BS mi. lei'!K65/'BS mi. lei'!K$38*100</f>
        <v>1.9698158411999427</v>
      </c>
      <c r="L65" s="321">
        <f>'BS mi. lei'!L65/'BS mi. lei'!L$38*100</f>
        <v>2.0574535237182134</v>
      </c>
      <c r="M65" s="321">
        <f>'BS mi. lei'!M65/'BS mi. lei'!M$38*100</f>
        <v>1.9005522600712643</v>
      </c>
      <c r="N65" s="321">
        <f>'BS mi. lei'!N65/'BS mi. lei'!N$38*100</f>
        <v>1.762935223151857</v>
      </c>
    </row>
    <row r="66" spans="1:14" s="182" customFormat="1" ht="15.75">
      <c r="A66" s="185"/>
      <c r="B66" s="185"/>
      <c r="C66" s="185"/>
      <c r="D66" s="185"/>
      <c r="E66" s="185"/>
      <c r="F66" s="185"/>
      <c r="G66" s="185"/>
      <c r="H66" s="186"/>
      <c r="I66" s="130"/>
      <c r="J66" s="121" t="s">
        <v>947</v>
      </c>
      <c r="K66" s="321">
        <f>'BS mi. lei'!K66/'BS mi. lei'!K$38*100</f>
        <v>0.19290416374920208</v>
      </c>
      <c r="L66" s="321">
        <f>'BS mi. lei'!L66/'BS mi. lei'!L$38*100</f>
        <v>0</v>
      </c>
      <c r="M66" s="321">
        <f>'BS mi. lei'!M66/'BS mi. lei'!M$38*100</f>
        <v>0</v>
      </c>
      <c r="N66" s="321">
        <f>'BS mi. lei'!N66/'BS mi. lei'!N$38*100</f>
        <v>0</v>
      </c>
    </row>
    <row r="67" spans="1:18" s="12" customFormat="1" ht="15" customHeight="1">
      <c r="A67" s="11"/>
      <c r="B67" s="11"/>
      <c r="C67" s="11"/>
      <c r="D67" s="11"/>
      <c r="E67" s="11"/>
      <c r="F67" s="11"/>
      <c r="G67" s="11"/>
      <c r="H67" s="33"/>
      <c r="I67" s="129" t="s">
        <v>889</v>
      </c>
      <c r="J67" s="122" t="s">
        <v>953</v>
      </c>
      <c r="K67" s="212">
        <f>'BS mi. lei'!K67/'BS mi. lei'!K$38*100</f>
        <v>1.2690619402334535</v>
      </c>
      <c r="L67" s="212">
        <f>'BS mi. lei'!L67/'BS mi. lei'!L$38*100</f>
        <v>1.1823776681085003</v>
      </c>
      <c r="M67" s="212">
        <f>'BS mi. lei'!M67/'BS mi. lei'!M$38*100</f>
        <v>2.1080015040709674</v>
      </c>
      <c r="N67" s="212">
        <f>'BS mi. lei'!N67/'BS mi. lei'!N$38*100</f>
        <v>2.3768102201891397</v>
      </c>
      <c r="O67" s="20"/>
      <c r="P67" s="20"/>
      <c r="Q67" s="20"/>
      <c r="R67" s="20"/>
    </row>
    <row r="68" spans="1:14" s="182" customFormat="1" ht="15.75">
      <c r="A68" s="185"/>
      <c r="B68" s="185"/>
      <c r="C68" s="185"/>
      <c r="D68" s="185"/>
      <c r="E68" s="185"/>
      <c r="F68" s="185"/>
      <c r="G68" s="185"/>
      <c r="H68" s="186"/>
      <c r="I68" s="130"/>
      <c r="J68" s="120" t="s">
        <v>946</v>
      </c>
      <c r="K68" s="321">
        <f>'BS mi. lei'!K68/'BS mi. lei'!K$38*100</f>
        <v>1.0961230762308891</v>
      </c>
      <c r="L68" s="321">
        <f>'BS mi. lei'!L68/'BS mi. lei'!L$38*100</f>
        <v>1.0064203633864712</v>
      </c>
      <c r="M68" s="321">
        <f>'BS mi. lei'!M68/'BS mi. lei'!M$38*100</f>
        <v>0.9244408974290106</v>
      </c>
      <c r="N68" s="321">
        <f>'BS mi. lei'!N68/'BS mi. lei'!N$38*100</f>
        <v>0.8520774572776184</v>
      </c>
    </row>
    <row r="69" spans="1:14" s="182" customFormat="1" ht="15.75">
      <c r="A69" s="185"/>
      <c r="B69" s="185"/>
      <c r="C69" s="185"/>
      <c r="D69" s="185"/>
      <c r="E69" s="185"/>
      <c r="F69" s="185"/>
      <c r="G69" s="185"/>
      <c r="H69" s="186"/>
      <c r="I69" s="130"/>
      <c r="J69" s="121" t="s">
        <v>947</v>
      </c>
      <c r="K69" s="321">
        <f>'BS mi. lei'!K69/'BS mi. lei'!K$38*100</f>
        <v>0.17293886400256456</v>
      </c>
      <c r="L69" s="321">
        <f>'BS mi. lei'!L69/'BS mi. lei'!L$38*100</f>
        <v>0.175957304722029</v>
      </c>
      <c r="M69" s="321">
        <f>'BS mi. lei'!M69/'BS mi. lei'!M$38*100</f>
        <v>1.1835606066419568</v>
      </c>
      <c r="N69" s="321">
        <f>'BS mi. lei'!N69/'BS mi. lei'!N$38*100</f>
        <v>1.5247327629115213</v>
      </c>
    </row>
    <row r="70" spans="1:18" s="12" customFormat="1" ht="15" customHeight="1">
      <c r="A70" s="11"/>
      <c r="B70" s="11"/>
      <c r="C70" s="11"/>
      <c r="D70" s="11"/>
      <c r="E70" s="11"/>
      <c r="F70" s="11"/>
      <c r="G70" s="11"/>
      <c r="H70" s="33"/>
      <c r="I70" s="129" t="s">
        <v>890</v>
      </c>
      <c r="J70" s="122" t="s">
        <v>954</v>
      </c>
      <c r="K70" s="212">
        <f>'BS mi. lei'!K70/'BS mi. lei'!K$38*100</f>
        <v>1.36748243194223</v>
      </c>
      <c r="L70" s="212">
        <f>'BS mi. lei'!L70/'BS mi. lei'!L$38*100</f>
        <v>1.3724669768318263</v>
      </c>
      <c r="M70" s="212">
        <f>'BS mi. lei'!M70/'BS mi. lei'!M$38*100</f>
        <v>1.054896032373337</v>
      </c>
      <c r="N70" s="212">
        <f>'BS mi. lei'!N70/'BS mi. lei'!N$38*100</f>
        <v>1.0867246569173519</v>
      </c>
      <c r="O70" s="20"/>
      <c r="P70" s="20"/>
      <c r="Q70" s="20"/>
      <c r="R70" s="20"/>
    </row>
    <row r="71" spans="1:14" s="182" customFormat="1" ht="15.75">
      <c r="A71" s="185"/>
      <c r="B71" s="185"/>
      <c r="C71" s="185"/>
      <c r="D71" s="185"/>
      <c r="E71" s="185"/>
      <c r="F71" s="185"/>
      <c r="G71" s="185"/>
      <c r="H71" s="186"/>
      <c r="I71" s="131"/>
      <c r="J71" s="120" t="s">
        <v>946</v>
      </c>
      <c r="K71" s="321">
        <f>'BS mi. lei'!K71/'BS mi. lei'!K$38*100</f>
        <v>1.36748243194223</v>
      </c>
      <c r="L71" s="321">
        <f>'BS mi. lei'!L71/'BS mi. lei'!L$38*100</f>
        <v>1.3724669768318263</v>
      </c>
      <c r="M71" s="321">
        <f>'BS mi. lei'!M71/'BS mi. lei'!M$38*100</f>
        <v>1.054896032373337</v>
      </c>
      <c r="N71" s="321">
        <f>'BS mi. lei'!N71/'BS mi. lei'!N$38*100</f>
        <v>1.0867246569173519</v>
      </c>
    </row>
    <row r="72" spans="1:14" s="182" customFormat="1" ht="15.75">
      <c r="A72" s="185"/>
      <c r="B72" s="185"/>
      <c r="C72" s="185"/>
      <c r="D72" s="185"/>
      <c r="E72" s="185"/>
      <c r="F72" s="185"/>
      <c r="G72" s="185"/>
      <c r="H72" s="186"/>
      <c r="I72" s="131"/>
      <c r="J72" s="121" t="s">
        <v>947</v>
      </c>
      <c r="K72" s="321">
        <f>'BS mi. lei'!K72/'BS mi. lei'!K$38*100</f>
        <v>0</v>
      </c>
      <c r="L72" s="321">
        <f>'BS mi. lei'!L72/'BS mi. lei'!L$38*100</f>
        <v>0</v>
      </c>
      <c r="M72" s="321">
        <f>'BS mi. lei'!M72/'BS mi. lei'!M$38*100</f>
        <v>0</v>
      </c>
      <c r="N72" s="321">
        <f>'BS mi. lei'!N72/'BS mi. lei'!N$38*100</f>
        <v>0</v>
      </c>
    </row>
    <row r="73" spans="1:18" s="12" customFormat="1" ht="15" customHeight="1">
      <c r="A73" s="11"/>
      <c r="B73" s="11"/>
      <c r="C73" s="11"/>
      <c r="D73" s="11"/>
      <c r="E73" s="11"/>
      <c r="F73" s="11"/>
      <c r="G73" s="11"/>
      <c r="H73" s="33"/>
      <c r="I73" s="129" t="s">
        <v>891</v>
      </c>
      <c r="J73" s="122" t="s">
        <v>955</v>
      </c>
      <c r="K73" s="212">
        <f>'BS mi. lei'!K73/'BS mi. lei'!K$38*100</f>
        <v>4.842006990666927</v>
      </c>
      <c r="L73" s="212">
        <f>'BS mi. lei'!L73/'BS mi. lei'!L$38*100</f>
        <v>4.334091658515363</v>
      </c>
      <c r="M73" s="212">
        <f>'BS mi. lei'!M73/'BS mi. lei'!M$38*100</f>
        <v>3.6240948076298345</v>
      </c>
      <c r="N73" s="212">
        <f>'BS mi. lei'!N73/'BS mi. lei'!N$38*100</f>
        <v>3.276291152141452</v>
      </c>
      <c r="O73" s="20"/>
      <c r="P73" s="20"/>
      <c r="Q73" s="20"/>
      <c r="R73" s="20"/>
    </row>
    <row r="74" spans="1:14" s="182" customFormat="1" ht="15.75">
      <c r="A74" s="185"/>
      <c r="B74" s="185"/>
      <c r="C74" s="185"/>
      <c r="D74" s="185"/>
      <c r="E74" s="185"/>
      <c r="F74" s="185"/>
      <c r="G74" s="185"/>
      <c r="H74" s="186"/>
      <c r="I74" s="132"/>
      <c r="J74" s="120" t="s">
        <v>946</v>
      </c>
      <c r="K74" s="321">
        <f>'BS mi. lei'!K74/'BS mi. lei'!K$38*100</f>
        <v>4.842006990666927</v>
      </c>
      <c r="L74" s="321">
        <f>'BS mi. lei'!L74/'BS mi. lei'!L$38*100</f>
        <v>4.289478861570093</v>
      </c>
      <c r="M74" s="321">
        <f>'BS mi. lei'!M74/'BS mi. lei'!M$38*100</f>
        <v>3.581632940177368</v>
      </c>
      <c r="N74" s="321">
        <f>'BS mi. lei'!N74/'BS mi. lei'!N$38*100</f>
        <v>3.2357611812945892</v>
      </c>
    </row>
    <row r="75" spans="1:14" s="182" customFormat="1" ht="15.75">
      <c r="A75" s="185"/>
      <c r="B75" s="185"/>
      <c r="C75" s="185"/>
      <c r="D75" s="185"/>
      <c r="E75" s="185"/>
      <c r="F75" s="185"/>
      <c r="G75" s="185"/>
      <c r="H75" s="186"/>
      <c r="I75" s="132"/>
      <c r="J75" s="121" t="s">
        <v>947</v>
      </c>
      <c r="K75" s="321">
        <f>'BS mi. lei'!K75/'BS mi. lei'!K$38*100</f>
        <v>0</v>
      </c>
      <c r="L75" s="322">
        <f>'BS mi. lei'!L75/'BS mi. lei'!L$38*100</f>
        <v>0.04461279694527035</v>
      </c>
      <c r="M75" s="322">
        <f>'BS mi. lei'!M75/'BS mi. lei'!M$38*100</f>
        <v>0.04246186745246701</v>
      </c>
      <c r="N75" s="322">
        <f>'BS mi. lei'!N75/'BS mi. lei'!N$38*100</f>
        <v>0.04052997084686308</v>
      </c>
    </row>
    <row r="76" spans="1:18" s="12" customFormat="1" ht="15" customHeight="1">
      <c r="A76" s="11"/>
      <c r="B76" s="11"/>
      <c r="C76" s="11"/>
      <c r="D76" s="11"/>
      <c r="E76" s="11"/>
      <c r="F76" s="11"/>
      <c r="G76" s="11"/>
      <c r="H76" s="33"/>
      <c r="I76" s="129" t="s">
        <v>3</v>
      </c>
      <c r="J76" s="122" t="s">
        <v>956</v>
      </c>
      <c r="K76" s="212">
        <f>'BS mi. lei'!K76/'BS mi. lei'!K$38*100</f>
        <v>1.512582356861455</v>
      </c>
      <c r="L76" s="212">
        <f>'BS mi. lei'!L76/'BS mi. lei'!L$38*100</f>
        <v>1.2244965819947182</v>
      </c>
      <c r="M76" s="212">
        <f>'BS mi. lei'!M76/'BS mi. lei'!M$38*100</f>
        <v>2.132301970384126</v>
      </c>
      <c r="N76" s="212">
        <f>'BS mi. lei'!N76/'BS mi. lei'!N$38*100</f>
        <v>3.1712924557370057</v>
      </c>
      <c r="O76" s="20"/>
      <c r="P76" s="20"/>
      <c r="Q76" s="20"/>
      <c r="R76" s="20"/>
    </row>
    <row r="77" spans="1:14" s="182" customFormat="1" ht="15.75">
      <c r="A77" s="185"/>
      <c r="B77" s="185"/>
      <c r="C77" s="185"/>
      <c r="D77" s="185"/>
      <c r="E77" s="185"/>
      <c r="F77" s="185"/>
      <c r="G77" s="185"/>
      <c r="H77" s="186"/>
      <c r="I77" s="132"/>
      <c r="J77" s="120" t="s">
        <v>946</v>
      </c>
      <c r="K77" s="321">
        <f>'BS mi. lei'!K77/'BS mi. lei'!K$38*100</f>
        <v>1.152644558612215</v>
      </c>
      <c r="L77" s="321">
        <f>'BS mi. lei'!L77/'BS mi. lei'!L$38*100</f>
        <v>0.4475134600410659</v>
      </c>
      <c r="M77" s="321">
        <f>'BS mi. lei'!M77/'BS mi. lei'!M$38*100</f>
        <v>0.3931559655086855</v>
      </c>
      <c r="N77" s="321">
        <f>'BS mi. lei'!N77/'BS mi. lei'!N$38*100</f>
        <v>0.33893484392405965</v>
      </c>
    </row>
    <row r="78" spans="1:14" s="182" customFormat="1" ht="15.75">
      <c r="A78" s="185"/>
      <c r="B78" s="185"/>
      <c r="C78" s="185"/>
      <c r="D78" s="185"/>
      <c r="E78" s="185"/>
      <c r="F78" s="185"/>
      <c r="G78" s="185"/>
      <c r="H78" s="186"/>
      <c r="I78" s="132"/>
      <c r="J78" s="121" t="s">
        <v>947</v>
      </c>
      <c r="K78" s="321">
        <f>'BS mi. lei'!K78/'BS mi. lei'!K$38*100</f>
        <v>0.3599377982492401</v>
      </c>
      <c r="L78" s="321">
        <f>'BS mi. lei'!L78/'BS mi. lei'!L$38*100</f>
        <v>0.7769831219536525</v>
      </c>
      <c r="M78" s="321">
        <f>'BS mi. lei'!M78/'BS mi. lei'!M$38*100</f>
        <v>1.7391460048754408</v>
      </c>
      <c r="N78" s="321">
        <f>'BS mi. lei'!N78/'BS mi. lei'!N$38*100</f>
        <v>2.8323576118129457</v>
      </c>
    </row>
    <row r="79" spans="1:18" s="12" customFormat="1" ht="31.5" customHeight="1">
      <c r="A79" s="11"/>
      <c r="B79" s="11"/>
      <c r="C79" s="11"/>
      <c r="D79" s="11"/>
      <c r="E79" s="11"/>
      <c r="F79" s="11"/>
      <c r="G79" s="11"/>
      <c r="H79" s="33"/>
      <c r="I79" s="129" t="s">
        <v>27</v>
      </c>
      <c r="J79" s="122" t="s">
        <v>957</v>
      </c>
      <c r="K79" s="212">
        <f>'BS mi. lei'!K79/'BS mi. lei'!K$38*100</f>
        <v>0.11388656897729861</v>
      </c>
      <c r="L79" s="212">
        <f>'BS mi. lei'!L79/'BS mi. lei'!L$38*100</f>
        <v>0.10612857906856236</v>
      </c>
      <c r="M79" s="212">
        <f>'BS mi. lei'!M79/'BS mi. lei'!M$38*100</f>
        <v>0.09822504278161043</v>
      </c>
      <c r="N79" s="212">
        <f>'BS mi. lei'!N79/'BS mi. lei'!N$38*100</f>
        <v>0.09101467137541182</v>
      </c>
      <c r="O79" s="20"/>
      <c r="P79" s="20"/>
      <c r="Q79" s="20"/>
      <c r="R79" s="20"/>
    </row>
    <row r="80" spans="1:14" s="182" customFormat="1" ht="15.75">
      <c r="A80" s="185"/>
      <c r="B80" s="185"/>
      <c r="C80" s="185"/>
      <c r="D80" s="185"/>
      <c r="E80" s="185"/>
      <c r="F80" s="185"/>
      <c r="G80" s="185"/>
      <c r="H80" s="186"/>
      <c r="I80" s="132"/>
      <c r="J80" s="120" t="s">
        <v>946</v>
      </c>
      <c r="K80" s="321">
        <f>'BS mi. lei'!K80/'BS mi. lei'!K$38*100</f>
        <v>0.11388656897729861</v>
      </c>
      <c r="L80" s="321">
        <f>'BS mi. lei'!L80/'BS mi. lei'!L$38*100</f>
        <v>0.10612857906856236</v>
      </c>
      <c r="M80" s="321">
        <f>'BS mi. lei'!M80/'BS mi. lei'!M$38*100</f>
        <v>0.09822504278161043</v>
      </c>
      <c r="N80" s="321">
        <f>'BS mi. lei'!N80/'BS mi. lei'!N$38*100</f>
        <v>0.09101467137541182</v>
      </c>
    </row>
    <row r="81" spans="1:14" s="182" customFormat="1" ht="15.75">
      <c r="A81" s="185"/>
      <c r="B81" s="185"/>
      <c r="C81" s="185"/>
      <c r="D81" s="185"/>
      <c r="E81" s="185"/>
      <c r="F81" s="185"/>
      <c r="G81" s="185"/>
      <c r="H81" s="186"/>
      <c r="I81" s="132"/>
      <c r="J81" s="121" t="s">
        <v>947</v>
      </c>
      <c r="K81" s="321">
        <f>'BS mi. lei'!K81/'BS mi. lei'!K$38*100</f>
        <v>0</v>
      </c>
      <c r="L81" s="321">
        <f>'BS mi. lei'!L81/'BS mi. lei'!L$38*100</f>
        <v>0</v>
      </c>
      <c r="M81" s="321">
        <f>'BS mi. lei'!M81/'BS mi. lei'!M$38*100</f>
        <v>0</v>
      </c>
      <c r="N81" s="321">
        <f>'BS mi. lei'!N81/'BS mi. lei'!N$38*100</f>
        <v>0</v>
      </c>
    </row>
    <row r="82" spans="1:18" s="12" customFormat="1" ht="15" customHeight="1">
      <c r="A82" s="11"/>
      <c r="B82" s="11"/>
      <c r="C82" s="11"/>
      <c r="D82" s="11"/>
      <c r="E82" s="11"/>
      <c r="F82" s="11"/>
      <c r="G82" s="11"/>
      <c r="H82" s="33"/>
      <c r="I82" s="129" t="s">
        <v>34</v>
      </c>
      <c r="J82" s="122" t="s">
        <v>958</v>
      </c>
      <c r="K82" s="212">
        <f>'BS mi. lei'!K82/'BS mi. lei'!K$38*100</f>
        <v>7.3446994941186725</v>
      </c>
      <c r="L82" s="212">
        <f>'BS mi. lei'!L82/'BS mi. lei'!L$38*100</f>
        <v>7.841599632013699</v>
      </c>
      <c r="M82" s="212">
        <f>'BS mi. lei'!M82/'BS mi. lei'!M$38*100</f>
        <v>8.457329660126005</v>
      </c>
      <c r="N82" s="212">
        <f>'BS mi. lei'!N82/'BS mi. lei'!N$38*100</f>
        <v>8.125192576615865</v>
      </c>
      <c r="O82" s="20"/>
      <c r="P82" s="20"/>
      <c r="Q82" s="20"/>
      <c r="R82" s="20"/>
    </row>
    <row r="83" spans="1:14" s="182" customFormat="1" ht="15.75">
      <c r="A83" s="185"/>
      <c r="B83" s="185"/>
      <c r="C83" s="185"/>
      <c r="D83" s="185"/>
      <c r="E83" s="185"/>
      <c r="F83" s="185"/>
      <c r="G83" s="185"/>
      <c r="H83" s="186"/>
      <c r="I83" s="132"/>
      <c r="J83" s="120" t="s">
        <v>946</v>
      </c>
      <c r="K83" s="321">
        <f>'BS mi. lei'!K83/'BS mi. lei'!K$38*100</f>
        <v>4.53465385513066</v>
      </c>
      <c r="L83" s="321">
        <f>'BS mi. lei'!L83/'BS mi. lei'!L$38*100</f>
        <v>4.97779058586855</v>
      </c>
      <c r="M83" s="321">
        <f>'BS mi. lei'!M83/'BS mi. lei'!M$38*100</f>
        <v>4.93350625033573</v>
      </c>
      <c r="N83" s="321">
        <f>'BS mi. lei'!N83/'BS mi. lei'!N$38*100</f>
        <v>4.669479272830698</v>
      </c>
    </row>
    <row r="84" spans="1:14" s="182" customFormat="1" ht="15.75">
      <c r="A84" s="185"/>
      <c r="B84" s="185"/>
      <c r="C84" s="185"/>
      <c r="D84" s="185"/>
      <c r="E84" s="185"/>
      <c r="F84" s="185"/>
      <c r="G84" s="185"/>
      <c r="H84" s="186"/>
      <c r="I84" s="132"/>
      <c r="J84" s="121" t="s">
        <v>947</v>
      </c>
      <c r="K84" s="321">
        <f>'BS mi. lei'!K84/'BS mi. lei'!K$38*100</f>
        <v>2.8100456389880124</v>
      </c>
      <c r="L84" s="321">
        <f>'BS mi. lei'!L84/'BS mi. lei'!L$38*100</f>
        <v>2.8638090461451493</v>
      </c>
      <c r="M84" s="321">
        <f>'BS mi. lei'!M84/'BS mi. lei'!M$38*100</f>
        <v>3.5238234097902734</v>
      </c>
      <c r="N84" s="321">
        <f>'BS mi. lei'!N84/'BS mi. lei'!N$38*100</f>
        <v>3.4557133037851675</v>
      </c>
    </row>
    <row r="85" spans="1:18" s="12" customFormat="1" ht="15" customHeight="1">
      <c r="A85" s="11"/>
      <c r="B85" s="11"/>
      <c r="C85" s="11"/>
      <c r="D85" s="11"/>
      <c r="E85" s="11"/>
      <c r="F85" s="11"/>
      <c r="G85" s="11"/>
      <c r="H85" s="33"/>
      <c r="I85" s="129" t="s">
        <v>38</v>
      </c>
      <c r="J85" s="122" t="s">
        <v>959</v>
      </c>
      <c r="K85" s="212">
        <f>'BS mi. lei'!K85/'BS mi. lei'!K$38*100</f>
        <v>0.00956084776599544</v>
      </c>
      <c r="L85" s="212">
        <f>'BS mi. lei'!L85/'BS mi. lei'!L$38*100</f>
        <v>0.009421336000864545</v>
      </c>
      <c r="M85" s="212">
        <f>'BS mi. lei'!M85/'BS mi. lei'!M$38*100</f>
        <v>0.008697008996288422</v>
      </c>
      <c r="N85" s="212">
        <f>'BS mi. lei'!N85/'BS mi. lei'!N$38*100</f>
        <v>0.00829560806807139</v>
      </c>
      <c r="O85" s="20"/>
      <c r="P85" s="20"/>
      <c r="Q85" s="20"/>
      <c r="R85" s="20"/>
    </row>
    <row r="86" spans="1:14" s="182" customFormat="1" ht="15.75">
      <c r="A86" s="185"/>
      <c r="B86" s="185"/>
      <c r="C86" s="185"/>
      <c r="D86" s="185"/>
      <c r="E86" s="185"/>
      <c r="F86" s="185"/>
      <c r="G86" s="185"/>
      <c r="H86" s="186"/>
      <c r="I86" s="132"/>
      <c r="J86" s="120" t="s">
        <v>946</v>
      </c>
      <c r="K86" s="322">
        <f>'BS mi. lei'!K86/'BS mi. lei'!K$38*100</f>
        <v>0.00956084776599544</v>
      </c>
      <c r="L86" s="322">
        <f>'BS mi. lei'!L86/'BS mi. lei'!L$38*100</f>
        <v>0.009421336000864545</v>
      </c>
      <c r="M86" s="322">
        <f>'BS mi. lei'!M86/'BS mi. lei'!M$38*100</f>
        <v>0.008697008996288422</v>
      </c>
      <c r="N86" s="322">
        <f>'BS mi. lei'!N86/'BS mi. lei'!N$38*100</f>
        <v>0.00829560806807139</v>
      </c>
    </row>
    <row r="87" spans="1:14" s="182" customFormat="1" ht="15.75">
      <c r="A87" s="185"/>
      <c r="B87" s="185"/>
      <c r="C87" s="185"/>
      <c r="D87" s="185"/>
      <c r="E87" s="185"/>
      <c r="F87" s="185"/>
      <c r="G87" s="185"/>
      <c r="H87" s="186"/>
      <c r="I87" s="131"/>
      <c r="J87" s="121" t="s">
        <v>947</v>
      </c>
      <c r="K87" s="321">
        <f>'BS mi. lei'!K87/'BS mi. lei'!K$38*100</f>
        <v>0</v>
      </c>
      <c r="L87" s="321">
        <f>'BS mi. lei'!L87/'BS mi. lei'!L$38*100</f>
        <v>0</v>
      </c>
      <c r="M87" s="321">
        <f>'BS mi. lei'!M87/'BS mi. lei'!M$38*100</f>
        <v>0</v>
      </c>
      <c r="N87" s="321">
        <f>'BS mi. lei'!N87/'BS mi. lei'!N$38*100</f>
        <v>0</v>
      </c>
    </row>
    <row r="88" spans="1:18" s="12" customFormat="1" ht="15" customHeight="1">
      <c r="A88" s="11"/>
      <c r="B88" s="11"/>
      <c r="C88" s="11"/>
      <c r="D88" s="11"/>
      <c r="E88" s="11"/>
      <c r="F88" s="11"/>
      <c r="G88" s="11"/>
      <c r="H88" s="33"/>
      <c r="I88" s="129" t="s">
        <v>892</v>
      </c>
      <c r="J88" s="122" t="s">
        <v>960</v>
      </c>
      <c r="K88" s="212">
        <f>'BS mi. lei'!K88/'BS mi. lei'!K$38*100</f>
        <v>0.08295441444025455</v>
      </c>
      <c r="L88" s="212">
        <f>'BS mi. lei'!L88/'BS mi. lei'!L$38*100</f>
        <v>0.08146684659571106</v>
      </c>
      <c r="M88" s="212">
        <f>'BS mi. lei'!M88/'BS mi. lei'!M$38*100</f>
        <v>0.07520354837967048</v>
      </c>
      <c r="N88" s="212">
        <f>'BS mi. lei'!N88/'BS mi. lei'!N$38*100</f>
        <v>0.06968310777179967</v>
      </c>
      <c r="O88" s="20"/>
      <c r="P88" s="20"/>
      <c r="Q88" s="20"/>
      <c r="R88" s="20"/>
    </row>
    <row r="89" spans="1:14" s="182" customFormat="1" ht="15.75">
      <c r="A89" s="185"/>
      <c r="B89" s="185"/>
      <c r="C89" s="185"/>
      <c r="D89" s="185"/>
      <c r="E89" s="185"/>
      <c r="F89" s="185"/>
      <c r="G89" s="185"/>
      <c r="H89" s="186"/>
      <c r="I89" s="131"/>
      <c r="J89" s="120" t="s">
        <v>946</v>
      </c>
      <c r="K89" s="321">
        <f>'BS mi. lei'!K89/'BS mi. lei'!K$38*100</f>
        <v>0.08295441444025455</v>
      </c>
      <c r="L89" s="321">
        <f>'BS mi. lei'!L89/'BS mi. lei'!L$38*100</f>
        <v>0.08146684659571106</v>
      </c>
      <c r="M89" s="321">
        <f>'BS mi. lei'!M89/'BS mi. lei'!M$38*100</f>
        <v>0.07520354837967048</v>
      </c>
      <c r="N89" s="321">
        <f>'BS mi. lei'!N89/'BS mi. lei'!N$38*100</f>
        <v>0.06968310777179967</v>
      </c>
    </row>
    <row r="90" spans="1:14" s="182" customFormat="1" ht="15.75">
      <c r="A90" s="185"/>
      <c r="B90" s="185"/>
      <c r="C90" s="185"/>
      <c r="D90" s="185"/>
      <c r="E90" s="185"/>
      <c r="F90" s="185"/>
      <c r="G90" s="185"/>
      <c r="H90" s="186"/>
      <c r="I90" s="131"/>
      <c r="J90" s="121" t="s">
        <v>947</v>
      </c>
      <c r="K90" s="321">
        <f>'BS mi. lei'!K90/'BS mi. lei'!K$38*100</f>
        <v>0</v>
      </c>
      <c r="L90" s="321">
        <f>'BS mi. lei'!L90/'BS mi. lei'!L$38*100</f>
        <v>0</v>
      </c>
      <c r="M90" s="321">
        <f>'BS mi. lei'!M90/'BS mi. lei'!M$38*100</f>
        <v>0</v>
      </c>
      <c r="N90" s="321">
        <f>'BS mi. lei'!N90/'BS mi. lei'!N$38*100</f>
        <v>0</v>
      </c>
    </row>
    <row r="91" spans="1:18" s="12" customFormat="1" ht="15" customHeight="1">
      <c r="A91" s="11"/>
      <c r="B91" s="11"/>
      <c r="C91" s="11"/>
      <c r="D91" s="11"/>
      <c r="E91" s="11"/>
      <c r="F91" s="11"/>
      <c r="G91" s="11"/>
      <c r="H91" s="33"/>
      <c r="I91" s="129" t="s">
        <v>893</v>
      </c>
      <c r="J91" s="122" t="s">
        <v>961</v>
      </c>
      <c r="K91" s="212">
        <f>'BS mi. lei'!K91/'BS mi. lei'!K$38*100</f>
        <v>0.7274680344303001</v>
      </c>
      <c r="L91" s="212">
        <f>'BS mi. lei'!L91/'BS mi. lei'!L$38*100</f>
        <v>0.4829820191031442</v>
      </c>
      <c r="M91" s="212">
        <f>'BS mi. lei'!M91/'BS mi. lei'!M$38*100</f>
        <v>0.5358892308007132</v>
      </c>
      <c r="N91" s="212">
        <f>'BS mi. lei'!N91/'BS mi. lei'!N$38*100</f>
        <v>0.6245407788390889</v>
      </c>
      <c r="O91" s="20"/>
      <c r="P91" s="20"/>
      <c r="Q91" s="20"/>
      <c r="R91" s="20"/>
    </row>
    <row r="92" spans="1:14" s="182" customFormat="1" ht="15.75">
      <c r="A92" s="185"/>
      <c r="B92" s="185"/>
      <c r="C92" s="185"/>
      <c r="D92" s="185"/>
      <c r="E92" s="185"/>
      <c r="F92" s="185"/>
      <c r="G92" s="185"/>
      <c r="H92" s="186"/>
      <c r="I92" s="131"/>
      <c r="J92" s="120" t="s">
        <v>946</v>
      </c>
      <c r="K92" s="321">
        <f>'BS mi. lei'!K92/'BS mi. lei'!K$38*100</f>
        <v>0.7207192007131269</v>
      </c>
      <c r="L92" s="321">
        <f>'BS mi. lei'!L92/'BS mi. lei'!L$38*100</f>
        <v>0.4829820191031442</v>
      </c>
      <c r="M92" s="321">
        <f>'BS mi. lei'!M92/'BS mi. lei'!M$38*100</f>
        <v>0.5358892308007132</v>
      </c>
      <c r="N92" s="321">
        <f>'BS mi. lei'!N92/'BS mi. lei'!N$38*100</f>
        <v>0.6245407788390889</v>
      </c>
    </row>
    <row r="93" spans="1:14" s="182" customFormat="1" ht="15.75">
      <c r="A93" s="185"/>
      <c r="B93" s="185"/>
      <c r="C93" s="185"/>
      <c r="D93" s="185"/>
      <c r="E93" s="185"/>
      <c r="F93" s="185"/>
      <c r="G93" s="185"/>
      <c r="H93" s="186"/>
      <c r="I93" s="131"/>
      <c r="J93" s="477" t="s">
        <v>1030</v>
      </c>
      <c r="K93" s="323">
        <f>'BS mi. lei'!K93/'BS mi. lei'!K$38*100</f>
        <v>0.0030932154537044072</v>
      </c>
      <c r="L93" s="323">
        <f>'BS mi. lei'!L93/'BS mi. lei'!L$38*100</f>
        <v>0.0030480792943973533</v>
      </c>
      <c r="M93" s="323">
        <f>'BS mi. lei'!M93/'BS mi. lei'!M$38*100</f>
        <v>0.002813738204681549</v>
      </c>
      <c r="N93" s="323">
        <f>'BS mi. lei'!N93/'BS mi. lei'!N$38*100</f>
        <v>0.002607191107108151</v>
      </c>
    </row>
    <row r="94" spans="1:14" s="182" customFormat="1" ht="15.75">
      <c r="A94" s="185"/>
      <c r="B94" s="185"/>
      <c r="C94" s="185"/>
      <c r="D94" s="185"/>
      <c r="E94" s="185"/>
      <c r="F94" s="185"/>
      <c r="G94" s="185"/>
      <c r="H94" s="186"/>
      <c r="I94" s="131"/>
      <c r="J94" s="121" t="s">
        <v>947</v>
      </c>
      <c r="K94" s="323">
        <f>'BS mi. lei'!K94/'BS mi. lei'!K$38*100</f>
        <v>0.006748833717173251</v>
      </c>
      <c r="L94" s="321">
        <f>'BS mi. lei'!L94/'BS mi. lei'!L$38*100</f>
        <v>0</v>
      </c>
      <c r="M94" s="321">
        <f>'BS mi. lei'!M94/'BS mi. lei'!M$38*100</f>
        <v>0</v>
      </c>
      <c r="N94" s="321">
        <f>'BS mi. lei'!N94/'BS mi. lei'!N$38*100</f>
        <v>0</v>
      </c>
    </row>
    <row r="95" spans="1:18" s="12" customFormat="1" ht="15" customHeight="1">
      <c r="A95" s="11"/>
      <c r="B95" s="11"/>
      <c r="C95" s="11"/>
      <c r="D95" s="11"/>
      <c r="E95" s="11"/>
      <c r="F95" s="11"/>
      <c r="G95" s="11"/>
      <c r="H95" s="33"/>
      <c r="I95" s="129" t="s">
        <v>894</v>
      </c>
      <c r="J95" s="122" t="s">
        <v>962</v>
      </c>
      <c r="K95" s="212">
        <f>'BS mi. lei'!K95/'BS mi. lei'!K$38*100</f>
        <v>1.3629832094641146</v>
      </c>
      <c r="L95" s="212">
        <f>'BS mi. lei'!L95/'BS mi. lei'!L$38*100</f>
        <v>1.858497075229368</v>
      </c>
      <c r="M95" s="212">
        <f>'BS mi. lei'!M95/'BS mi. lei'!M$38*100</f>
        <v>1.4449824652950976</v>
      </c>
      <c r="N95" s="212">
        <f>'BS mi. lei'!N95/'BS mi. lei'!N$38*100</f>
        <v>1.139816548553009</v>
      </c>
      <c r="O95" s="20"/>
      <c r="P95" s="20"/>
      <c r="Q95" s="20"/>
      <c r="R95" s="20"/>
    </row>
    <row r="96" spans="1:14" s="182" customFormat="1" ht="15.75">
      <c r="A96" s="185"/>
      <c r="B96" s="185"/>
      <c r="C96" s="185"/>
      <c r="D96" s="185"/>
      <c r="E96" s="185"/>
      <c r="F96" s="185"/>
      <c r="G96" s="185"/>
      <c r="H96" s="186"/>
      <c r="I96" s="131"/>
      <c r="J96" s="120" t="s">
        <v>946</v>
      </c>
      <c r="K96" s="321">
        <f>'BS mi. lei'!K96/'BS mi. lei'!K$38*100</f>
        <v>1.1506761487780393</v>
      </c>
      <c r="L96" s="321">
        <f>'BS mi. lei'!L96/'BS mi. lei'!L$38*100</f>
        <v>0.9346519509092974</v>
      </c>
      <c r="M96" s="321">
        <f>'BS mi. lei'!M96/'BS mi. lei'!M$38*100</f>
        <v>0.7893814636042964</v>
      </c>
      <c r="N96" s="321">
        <f>'BS mi. lei'!N96/'BS mi. lei'!N$38*100</f>
        <v>0.612926927543789</v>
      </c>
    </row>
    <row r="97" spans="1:14" s="182" customFormat="1" ht="15.75">
      <c r="A97" s="185"/>
      <c r="B97" s="185"/>
      <c r="C97" s="185"/>
      <c r="D97" s="185"/>
      <c r="E97" s="185"/>
      <c r="F97" s="185"/>
      <c r="G97" s="185"/>
      <c r="H97" s="186"/>
      <c r="I97" s="131"/>
      <c r="J97" s="121" t="s">
        <v>947</v>
      </c>
      <c r="K97" s="321">
        <f>'BS mi. lei'!K97/'BS mi. lei'!K$38*100</f>
        <v>0.21230706068607522</v>
      </c>
      <c r="L97" s="321">
        <f>'BS mi. lei'!L97/'BS mi. lei'!L$38*100</f>
        <v>0.9238451243200705</v>
      </c>
      <c r="M97" s="321">
        <f>'BS mi. lei'!M97/'BS mi. lei'!M$38*100</f>
        <v>0.6556010016908009</v>
      </c>
      <c r="N97" s="321">
        <f>'BS mi. lei'!N97/'BS mi. lei'!N$38*100</f>
        <v>0.52688962100922</v>
      </c>
    </row>
    <row r="98" spans="1:18" s="12" customFormat="1" ht="15" customHeight="1">
      <c r="A98" s="11"/>
      <c r="B98" s="11"/>
      <c r="C98" s="11"/>
      <c r="D98" s="11"/>
      <c r="E98" s="11"/>
      <c r="F98" s="11"/>
      <c r="G98" s="11"/>
      <c r="H98" s="33"/>
      <c r="I98" s="129" t="s">
        <v>895</v>
      </c>
      <c r="J98" s="122" t="s">
        <v>963</v>
      </c>
      <c r="K98" s="212">
        <f>'BS mi. lei'!K98/'BS mi. lei'!K$38*100</f>
        <v>9.479580559984479</v>
      </c>
      <c r="L98" s="212">
        <f>'BS mi. lei'!L98/'BS mi. lei'!L$38*100</f>
        <v>9.036723813535133</v>
      </c>
      <c r="M98" s="212">
        <f>'BS mi. lei'!M98/'BS mi. lei'!M$38*100</f>
        <v>9.09630402697096</v>
      </c>
      <c r="N98" s="212">
        <f>'BS mi. lei'!N98/'BS mi. lei'!N$38*100</f>
        <v>9.13417553506672</v>
      </c>
      <c r="O98" s="20"/>
      <c r="P98" s="20"/>
      <c r="Q98" s="20"/>
      <c r="R98" s="20"/>
    </row>
    <row r="99" spans="1:14" s="182" customFormat="1" ht="15.75">
      <c r="A99" s="185"/>
      <c r="B99" s="185"/>
      <c r="C99" s="185"/>
      <c r="D99" s="185"/>
      <c r="E99" s="185"/>
      <c r="F99" s="185"/>
      <c r="G99" s="185"/>
      <c r="H99" s="186"/>
      <c r="I99" s="131"/>
      <c r="J99" s="120" t="s">
        <v>946</v>
      </c>
      <c r="K99" s="321">
        <f>'BS mi. lei'!K99/'BS mi. lei'!K$38*100</f>
        <v>9.472550524862424</v>
      </c>
      <c r="L99" s="321">
        <f>'BS mi. lei'!L99/'BS mi. lei'!L$38*100</f>
        <v>9.025639888828234</v>
      </c>
      <c r="M99" s="321">
        <f>'BS mi. lei'!M99/'BS mi. lei'!M$38*100</f>
        <v>9.09630402697096</v>
      </c>
      <c r="N99" s="321">
        <f>'BS mi. lei'!N99/'BS mi. lei'!N$38*100</f>
        <v>9.13417553506672</v>
      </c>
    </row>
    <row r="100" spans="1:14" s="182" customFormat="1" ht="15.75">
      <c r="A100" s="185"/>
      <c r="B100" s="185"/>
      <c r="C100" s="185"/>
      <c r="D100" s="185"/>
      <c r="E100" s="185"/>
      <c r="F100" s="185"/>
      <c r="G100" s="185"/>
      <c r="H100" s="186"/>
      <c r="I100" s="131"/>
      <c r="J100" s="143" t="s">
        <v>1031</v>
      </c>
      <c r="K100" s="321">
        <f>'BS mi. lei'!K100/'BS mi. lei'!K$38*100</f>
        <v>7.232218932165786</v>
      </c>
      <c r="L100" s="321">
        <f>'BS mi. lei'!L100/'BS mi. lei'!L$38*100</f>
        <v>6.957933734756139</v>
      </c>
      <c r="M100" s="321">
        <f>'BS mi. lei'!M100/'BS mi. lei'!M$38*100</f>
        <v>7.161731114061273</v>
      </c>
      <c r="N100" s="321">
        <f>'BS mi. lei'!N100/'BS mi. lei'!N$38*100</f>
        <v>7.245621104026926</v>
      </c>
    </row>
    <row r="101" spans="1:14" s="182" customFormat="1" ht="15.75">
      <c r="A101" s="185"/>
      <c r="B101" s="185"/>
      <c r="C101" s="185"/>
      <c r="D101" s="185"/>
      <c r="E101" s="185"/>
      <c r="F101" s="185"/>
      <c r="G101" s="185"/>
      <c r="H101" s="186"/>
      <c r="I101" s="131"/>
      <c r="J101" s="121" t="s">
        <v>947</v>
      </c>
      <c r="K101" s="323">
        <f>'BS mi. lei'!K101/'BS mi. lei'!K$38*100</f>
        <v>0.00703003512205547</v>
      </c>
      <c r="L101" s="323">
        <f>'BS mi. lei'!L101/'BS mi. lei'!L$38*100</f>
        <v>0.011083924706899465</v>
      </c>
      <c r="M101" s="321">
        <f>'BS mi. lei'!M101/'BS mi. lei'!M$38*100</f>
        <v>0</v>
      </c>
      <c r="N101" s="321">
        <f>'BS mi. lei'!N101/'BS mi. lei'!N$38*100</f>
        <v>0</v>
      </c>
    </row>
    <row r="102" spans="1:18" s="12" customFormat="1" ht="15" customHeight="1">
      <c r="A102" s="11"/>
      <c r="B102" s="11"/>
      <c r="C102" s="11"/>
      <c r="D102" s="11"/>
      <c r="E102" s="11"/>
      <c r="F102" s="11"/>
      <c r="G102" s="11"/>
      <c r="H102" s="33"/>
      <c r="I102" s="129" t="s">
        <v>896</v>
      </c>
      <c r="J102" s="122" t="s">
        <v>967</v>
      </c>
      <c r="K102" s="212">
        <f>'BS mi. lei'!K102/'BS mi. lei'!K$38*100</f>
        <v>0.8464162286954787</v>
      </c>
      <c r="L102" s="212">
        <f>'BS mi. lei'!L102/'BS mi. lei'!L$38*100</f>
        <v>0.7969341864260716</v>
      </c>
      <c r="M102" s="212">
        <f>'BS mi. lei'!M102/'BS mi. lei'!M$38*100</f>
        <v>0.7377109983910533</v>
      </c>
      <c r="N102" s="212">
        <f>'BS mi. lei'!N102/'BS mi. lei'!N$38*100</f>
        <v>0.7328577184707639</v>
      </c>
      <c r="O102" s="20"/>
      <c r="P102" s="20"/>
      <c r="Q102" s="20"/>
      <c r="R102" s="20"/>
    </row>
    <row r="103" spans="1:14" s="182" customFormat="1" ht="15.75">
      <c r="A103" s="185"/>
      <c r="B103" s="185"/>
      <c r="C103" s="185"/>
      <c r="D103" s="185"/>
      <c r="E103" s="185"/>
      <c r="F103" s="185"/>
      <c r="G103" s="185"/>
      <c r="H103" s="186"/>
      <c r="I103" s="131"/>
      <c r="J103" s="120" t="s">
        <v>946</v>
      </c>
      <c r="K103" s="321">
        <f>'BS mi. lei'!K103/'BS mi. lei'!K$38*100</f>
        <v>0.8452914230759498</v>
      </c>
      <c r="L103" s="321">
        <f>'BS mi. lei'!L103/'BS mi. lei'!L$38*100</f>
        <v>0.7969341864260716</v>
      </c>
      <c r="M103" s="321">
        <f>'BS mi. lei'!M103/'BS mi. lei'!M$38*100</f>
        <v>0.7377109983910533</v>
      </c>
      <c r="N103" s="321">
        <f>'BS mi. lei'!N103/'BS mi. lei'!N$38*100</f>
        <v>0.7328577184707639</v>
      </c>
    </row>
    <row r="104" spans="1:14" s="182" customFormat="1" ht="15.75">
      <c r="A104" s="185"/>
      <c r="B104" s="185"/>
      <c r="C104" s="185"/>
      <c r="D104" s="185"/>
      <c r="E104" s="185"/>
      <c r="F104" s="185"/>
      <c r="G104" s="185"/>
      <c r="H104" s="186"/>
      <c r="I104" s="131"/>
      <c r="J104" s="477" t="s">
        <v>1030</v>
      </c>
      <c r="K104" s="321">
        <f>'BS mi. lei'!K104/'BS mi. lei'!K$38*100</f>
        <v>0.4336125663283814</v>
      </c>
      <c r="L104" s="321">
        <f>'BS mi. lei'!L104/'BS mi. lei'!L$38*100</f>
        <v>0.4477905581587384</v>
      </c>
      <c r="M104" s="321">
        <f>'BS mi. lei'!M104/'BS mi. lei'!M$38*100</f>
        <v>0.4151542823816503</v>
      </c>
      <c r="N104" s="321">
        <f>'BS mi. lei'!N104/'BS mi. lei'!N$38*100</f>
        <v>0.38610130122537983</v>
      </c>
    </row>
    <row r="105" spans="1:14" s="182" customFormat="1" ht="15.75">
      <c r="A105" s="185"/>
      <c r="B105" s="185"/>
      <c r="C105" s="185"/>
      <c r="D105" s="185"/>
      <c r="E105" s="185"/>
      <c r="F105" s="185"/>
      <c r="G105" s="185"/>
      <c r="H105" s="186"/>
      <c r="I105" s="131"/>
      <c r="J105" s="121" t="s">
        <v>947</v>
      </c>
      <c r="K105" s="321">
        <f>'BS mi. lei'!K105/'BS mi. lei'!K$38*100</f>
        <v>0.0011248056195288752</v>
      </c>
      <c r="L105" s="321">
        <f>'BS mi. lei'!L105/'BS mi. lei'!L$38*100</f>
        <v>0</v>
      </c>
      <c r="M105" s="321">
        <f>'BS mi. lei'!M105/'BS mi. lei'!M$38*100</f>
        <v>0</v>
      </c>
      <c r="N105" s="321">
        <f>'BS mi. lei'!N105/'BS mi. lei'!N$38*100</f>
        <v>0</v>
      </c>
    </row>
    <row r="106" spans="1:18" s="12" customFormat="1" ht="15" customHeight="1">
      <c r="A106" s="11"/>
      <c r="B106" s="11"/>
      <c r="C106" s="11"/>
      <c r="D106" s="11"/>
      <c r="E106" s="11"/>
      <c r="F106" s="11"/>
      <c r="G106" s="11"/>
      <c r="H106" s="33"/>
      <c r="I106" s="129" t="s">
        <v>897</v>
      </c>
      <c r="J106" s="122" t="s">
        <v>1009</v>
      </c>
      <c r="K106" s="212">
        <f>'BS mi. lei'!K106/'BS mi. lei'!K$38*100</f>
        <v>1.0739081652451938</v>
      </c>
      <c r="L106" s="212">
        <f>'BS mi. lei'!L106/'BS mi. lei'!L$38*100</f>
        <v>0.9135924939661885</v>
      </c>
      <c r="M106" s="212">
        <f>'BS mi. lei'!M106/'BS mi. lei'!M$38*100</f>
        <v>0.8305643591455444</v>
      </c>
      <c r="N106" s="212">
        <f>'BS mi. lei'!N106/'BS mi. lei'!N$38*100</f>
        <v>0.8264795809532839</v>
      </c>
      <c r="O106" s="20"/>
      <c r="P106" s="20"/>
      <c r="Q106" s="20"/>
      <c r="R106" s="20"/>
    </row>
    <row r="107" spans="1:14" s="182" customFormat="1" ht="15.75">
      <c r="A107" s="185"/>
      <c r="B107" s="185"/>
      <c r="C107" s="185"/>
      <c r="D107" s="185"/>
      <c r="E107" s="185"/>
      <c r="F107" s="185"/>
      <c r="G107" s="185"/>
      <c r="H107" s="186"/>
      <c r="I107" s="131"/>
      <c r="J107" s="120" t="s">
        <v>946</v>
      </c>
      <c r="K107" s="321">
        <f>'BS mi. lei'!K107/'BS mi. lei'!K$38*100</f>
        <v>0.9344322684236132</v>
      </c>
      <c r="L107" s="321">
        <f>'BS mi. lei'!L107/'BS mi. lei'!L$38*100</f>
        <v>0.8980749993765292</v>
      </c>
      <c r="M107" s="321">
        <f>'BS mi. lei'!M107/'BS mi. lei'!M$38*100</f>
        <v>0.8305643591455444</v>
      </c>
      <c r="N107" s="321">
        <f>'BS mi. lei'!N107/'BS mi. lei'!N$38*100</f>
        <v>0.7695954113436515</v>
      </c>
    </row>
    <row r="108" spans="1:14" s="182" customFormat="1" ht="15.75">
      <c r="A108" s="185"/>
      <c r="B108" s="185"/>
      <c r="C108" s="185"/>
      <c r="D108" s="185"/>
      <c r="E108" s="185"/>
      <c r="F108" s="185"/>
      <c r="G108" s="185"/>
      <c r="H108" s="186"/>
      <c r="I108" s="131"/>
      <c r="J108" s="121" t="s">
        <v>947</v>
      </c>
      <c r="K108" s="321">
        <f>'BS mi. lei'!K108/'BS mi. lei'!K$38*100</f>
        <v>0.13947589682158054</v>
      </c>
      <c r="L108" s="322">
        <f>'BS mi. lei'!L108/'BS mi. lei'!L$38*100</f>
        <v>0.01551749458965925</v>
      </c>
      <c r="M108" s="321">
        <f>'BS mi. lei'!M108/'BS mi. lei'!M$38*100</f>
        <v>0</v>
      </c>
      <c r="N108" s="321">
        <f>'BS mi. lei'!N108/'BS mi. lei'!N$38*100</f>
        <v>0.056884169609632385</v>
      </c>
    </row>
    <row r="109" spans="1:18" s="12" customFormat="1" ht="15" customHeight="1">
      <c r="A109" s="11"/>
      <c r="B109" s="11"/>
      <c r="C109" s="11"/>
      <c r="D109" s="11"/>
      <c r="E109" s="11"/>
      <c r="F109" s="11"/>
      <c r="G109" s="11"/>
      <c r="H109" s="33"/>
      <c r="I109" s="129" t="s">
        <v>898</v>
      </c>
      <c r="J109" s="122" t="s">
        <v>964</v>
      </c>
      <c r="K109" s="212">
        <f>'BS mi. lei'!K109/'BS mi. lei'!K$38*100</f>
        <v>24.71479147509821</v>
      </c>
      <c r="L109" s="212">
        <f>'BS mi. lei'!L109/'BS mi. lei'!L$38*100</f>
        <v>24.448921118478843</v>
      </c>
      <c r="M109" s="212">
        <f>'BS mi. lei'!M109/'BS mi. lei'!M$38*100</f>
        <v>22.156142006809247</v>
      </c>
      <c r="N109" s="212">
        <f>'BS mi. lei'!N109/'BS mi. lei'!N$38*100</f>
        <v>20.65179777677704</v>
      </c>
      <c r="O109" s="20"/>
      <c r="P109" s="20"/>
      <c r="Q109" s="20"/>
      <c r="R109" s="20"/>
    </row>
    <row r="110" spans="1:14" s="182" customFormat="1" ht="15.75">
      <c r="A110" s="185"/>
      <c r="B110" s="185"/>
      <c r="C110" s="185"/>
      <c r="D110" s="185"/>
      <c r="E110" s="185"/>
      <c r="F110" s="185"/>
      <c r="G110" s="185"/>
      <c r="H110" s="186"/>
      <c r="I110" s="131"/>
      <c r="J110" s="120" t="s">
        <v>946</v>
      </c>
      <c r="K110" s="321">
        <f>'BS mi. lei'!K110/'BS mi. lei'!K$38*100</f>
        <v>24.433871271620877</v>
      </c>
      <c r="L110" s="321">
        <f>'BS mi. lei'!L110/'BS mi. lei'!L$38*100</f>
        <v>24.274349304345176</v>
      </c>
      <c r="M110" s="321">
        <f>'BS mi. lei'!M110/'BS mi. lei'!M$38*100</f>
        <v>22.156142006809247</v>
      </c>
      <c r="N110" s="321">
        <f>'BS mi. lei'!N110/'BS mi. lei'!N$38*100</f>
        <v>20.65179777677704</v>
      </c>
    </row>
    <row r="111" spans="1:14" s="182" customFormat="1" ht="15.75">
      <c r="A111" s="185"/>
      <c r="B111" s="185"/>
      <c r="C111" s="185"/>
      <c r="D111" s="185"/>
      <c r="E111" s="185"/>
      <c r="F111" s="185"/>
      <c r="G111" s="185"/>
      <c r="H111" s="186"/>
      <c r="I111" s="131"/>
      <c r="J111" s="477" t="s">
        <v>1030</v>
      </c>
      <c r="K111" s="321">
        <f>'BS mi. lei'!K111/'BS mi. lei'!K$38*100</f>
        <v>17.639764128261586</v>
      </c>
      <c r="L111" s="321">
        <f>'BS mi. lei'!L111/'BS mi. lei'!L$38*100</f>
        <v>17.825999007988738</v>
      </c>
      <c r="M111" s="321">
        <f>'BS mi. lei'!M111/'BS mi. lei'!M$38*100</f>
        <v>16.5675463435472</v>
      </c>
      <c r="N111" s="321">
        <f>'BS mi. lei'!N111/'BS mi. lei'!N$38*100</f>
        <v>15.458036074044227</v>
      </c>
    </row>
    <row r="112" spans="1:14" s="182" customFormat="1" ht="15.75">
      <c r="A112" s="185"/>
      <c r="B112" s="185"/>
      <c r="C112" s="185"/>
      <c r="D112" s="185"/>
      <c r="E112" s="185"/>
      <c r="F112" s="185"/>
      <c r="G112" s="185"/>
      <c r="H112" s="186"/>
      <c r="I112" s="131"/>
      <c r="J112" s="121" t="s">
        <v>947</v>
      </c>
      <c r="K112" s="321">
        <f>'BS mi. lei'!K112/'BS mi. lei'!K$38*100</f>
        <v>0.28092020347733665</v>
      </c>
      <c r="L112" s="321">
        <f>'BS mi. lei'!L112/'BS mi. lei'!L$38*100</f>
        <v>0.17457181413366657</v>
      </c>
      <c r="M112" s="321">
        <f>'BS mi. lei'!M112/'BS mi. lei'!M$38*100</f>
        <v>0</v>
      </c>
      <c r="N112" s="321">
        <f>'BS mi. lei'!N112/'BS mi. lei'!N$38*100</f>
        <v>0</v>
      </c>
    </row>
    <row r="113" spans="1:18" s="12" customFormat="1" ht="15" customHeight="1">
      <c r="A113" s="11"/>
      <c r="B113" s="11"/>
      <c r="C113" s="11"/>
      <c r="D113" s="11"/>
      <c r="E113" s="11"/>
      <c r="F113" s="11"/>
      <c r="G113" s="11"/>
      <c r="H113" s="33"/>
      <c r="I113" s="129" t="s">
        <v>899</v>
      </c>
      <c r="J113" s="122" t="s">
        <v>965</v>
      </c>
      <c r="K113" s="212">
        <f>'BS mi. lei'!K113/'BS mi. lei'!K$38*100</f>
        <v>18.240129127685123</v>
      </c>
      <c r="L113" s="212">
        <f>'BS mi. lei'!L113/'BS mi. lei'!L$38*100</f>
        <v>19.67258086415819</v>
      </c>
      <c r="M113" s="212">
        <f>'BS mi. lei'!M113/'BS mi. lei'!M$38*100</f>
        <v>18.531535610414927</v>
      </c>
      <c r="N113" s="212">
        <f>'BS mi. lei'!N113/'BS mi. lei'!N$38*100</f>
        <v>17.7255812851082</v>
      </c>
      <c r="O113" s="20"/>
      <c r="P113" s="20"/>
      <c r="Q113" s="20"/>
      <c r="R113" s="20"/>
    </row>
    <row r="114" spans="1:14" s="182" customFormat="1" ht="15.75">
      <c r="A114" s="185"/>
      <c r="B114" s="185"/>
      <c r="C114" s="185"/>
      <c r="D114" s="185"/>
      <c r="E114" s="185"/>
      <c r="F114" s="185"/>
      <c r="G114" s="185"/>
      <c r="H114" s="186"/>
      <c r="I114" s="131"/>
      <c r="J114" s="120" t="s">
        <v>946</v>
      </c>
      <c r="K114" s="321">
        <f>'BS mi. lei'!K114/'BS mi. lei'!K$38*100</f>
        <v>18.226069057441013</v>
      </c>
      <c r="L114" s="321">
        <f>'BS mi. lei'!L114/'BS mi. lei'!L$38*100</f>
        <v>19.658725958274566</v>
      </c>
      <c r="M114" s="321">
        <f>'BS mi. lei'!M114/'BS mi. lei'!M$38*100</f>
        <v>18.46221533282686</v>
      </c>
      <c r="N114" s="321">
        <f>'BS mi. lei'!N114/'BS mi. lei'!N$38*100</f>
        <v>17.7255812851082</v>
      </c>
    </row>
    <row r="115" spans="1:14" s="182" customFormat="1" ht="15.75">
      <c r="A115" s="185"/>
      <c r="B115" s="185"/>
      <c r="C115" s="185"/>
      <c r="D115" s="185"/>
      <c r="E115" s="185"/>
      <c r="F115" s="185"/>
      <c r="G115" s="185"/>
      <c r="H115" s="186"/>
      <c r="I115" s="131"/>
      <c r="J115" s="477" t="s">
        <v>1030</v>
      </c>
      <c r="K115" s="321">
        <f>'BS mi. lei'!K115/'BS mi. lei'!K$38*100</f>
        <v>0.7212816035228912</v>
      </c>
      <c r="L115" s="321">
        <f>'BS mi. lei'!L115/'BS mi. lei'!L$38*100</f>
        <v>0.7210093021838102</v>
      </c>
      <c r="M115" s="321">
        <f>'BS mi. lei'!M115/'BS mi. lei'!M$38*100</f>
        <v>0.6745297859768403</v>
      </c>
      <c r="N115" s="321">
        <f>'BS mi. lei'!N115/'BS mi. lei'!N$38*100</f>
        <v>0.6288070915598114</v>
      </c>
    </row>
    <row r="116" spans="1:14" s="182" customFormat="1" ht="30">
      <c r="A116" s="185"/>
      <c r="B116" s="185"/>
      <c r="C116" s="185"/>
      <c r="D116" s="185"/>
      <c r="E116" s="185"/>
      <c r="F116" s="185"/>
      <c r="G116" s="185"/>
      <c r="H116" s="186"/>
      <c r="I116" s="131"/>
      <c r="J116" s="144" t="s">
        <v>1019</v>
      </c>
      <c r="K116" s="321">
        <f>'BS mi. lei'!K116/'BS mi. lei'!K$38*100</f>
        <v>0.23677158291082823</v>
      </c>
      <c r="L116" s="321">
        <f>'BS mi. lei'!L116/'BS mi. lei'!L$38*100</f>
        <v>0.22860594707980147</v>
      </c>
      <c r="M116" s="321">
        <f>'BS mi. lei'!M116/'BS mi. lei'!M$38*100</f>
        <v>0.21358830917355393</v>
      </c>
      <c r="N116" s="321">
        <f>'BS mi. lei'!N116/'BS mi. lei'!N$38*100</f>
        <v>0.19553933303311133</v>
      </c>
    </row>
    <row r="117" spans="1:14" s="182" customFormat="1" ht="15.75">
      <c r="A117" s="185"/>
      <c r="B117" s="185"/>
      <c r="C117" s="185"/>
      <c r="D117" s="185"/>
      <c r="E117" s="185"/>
      <c r="F117" s="185"/>
      <c r="G117" s="185"/>
      <c r="H117" s="186"/>
      <c r="I117" s="131"/>
      <c r="J117" s="145" t="s">
        <v>992</v>
      </c>
      <c r="K117" s="321">
        <f>'BS mi. lei'!K117/'BS mi. lei'!K$38*100</f>
        <v>0.48451002061206305</v>
      </c>
      <c r="L117" s="321">
        <f>'BS mi. lei'!L117/'BS mi. lei'!L$38*100</f>
        <v>0.49240335510400873</v>
      </c>
      <c r="M117" s="321">
        <f>'BS mi. lei'!M117/'BS mi. lei'!M$38*100</f>
        <v>0.4609414768032864</v>
      </c>
      <c r="N117" s="321">
        <f>'BS mi. lei'!N117/'BS mi. lei'!N$38*100</f>
        <v>0.4332677585267001</v>
      </c>
    </row>
    <row r="118" spans="1:14" s="182" customFormat="1" ht="15.75">
      <c r="A118" s="185"/>
      <c r="B118" s="185"/>
      <c r="C118" s="185"/>
      <c r="D118" s="185"/>
      <c r="E118" s="185"/>
      <c r="F118" s="185"/>
      <c r="G118" s="185"/>
      <c r="H118" s="186"/>
      <c r="I118" s="131"/>
      <c r="J118" s="143" t="s">
        <v>1032</v>
      </c>
      <c r="K118" s="321">
        <f>'BS mi. lei'!K118/'BS mi. lei'!K$38*100</f>
        <v>13.32388496612929</v>
      </c>
      <c r="L118" s="321">
        <f>'BS mi. lei'!L118/'BS mi. lei'!L$38*100</f>
        <v>14.478376648387425</v>
      </c>
      <c r="M118" s="321">
        <f>'BS mi. lei'!M118/'BS mi. lei'!M$38*100</f>
        <v>13.47115534648628</v>
      </c>
      <c r="N118" s="321">
        <f>'BS mi. lei'!N118/'BS mi. lei'!N$38*100</f>
        <v>12.879287051740892</v>
      </c>
    </row>
    <row r="119" spans="1:14" s="182" customFormat="1" ht="15.75">
      <c r="A119" s="185"/>
      <c r="B119" s="185"/>
      <c r="C119" s="185"/>
      <c r="D119" s="185"/>
      <c r="E119" s="185"/>
      <c r="F119" s="185"/>
      <c r="G119" s="185"/>
      <c r="H119" s="186"/>
      <c r="I119" s="131"/>
      <c r="J119" s="121" t="s">
        <v>947</v>
      </c>
      <c r="K119" s="321">
        <f>'BS mi. lei'!K119/'BS mi. lei'!K$38*100</f>
        <v>0.01406007024411094</v>
      </c>
      <c r="L119" s="322">
        <f>'BS mi. lei'!L119/'BS mi. lei'!L$38*100</f>
        <v>0.013854905883624332</v>
      </c>
      <c r="M119" s="321">
        <f>'BS mi. lei'!M119/'BS mi. lei'!M$38*100</f>
        <v>0.06932027758806361</v>
      </c>
      <c r="N119" s="321">
        <f>'BS mi. lei'!N119/'BS mi. lei'!N$38*100</f>
        <v>0</v>
      </c>
    </row>
    <row r="120" spans="1:18" s="12" customFormat="1" ht="15" customHeight="1">
      <c r="A120" s="11"/>
      <c r="B120" s="11"/>
      <c r="C120" s="11"/>
      <c r="D120" s="11"/>
      <c r="E120" s="11"/>
      <c r="F120" s="11"/>
      <c r="G120" s="11"/>
      <c r="H120" s="33"/>
      <c r="I120" s="129" t="s">
        <v>900</v>
      </c>
      <c r="J120" s="122" t="s">
        <v>966</v>
      </c>
      <c r="K120" s="212">
        <f>'BS mi. lei'!K120/'BS mi. lei'!K$38*100</f>
        <v>1.3129293593950795</v>
      </c>
      <c r="L120" s="212">
        <f>'BS mi. lei'!L120/'BS mi. lei'!L$38*100</f>
        <v>1.3383839083581104</v>
      </c>
      <c r="M120" s="212">
        <f>'BS mi. lei'!M120/'BS mi. lei'!M$38*100</f>
        <v>1.2421375201757818</v>
      </c>
      <c r="N120" s="212">
        <f>'BS mi. lei'!N120/'BS mi. lei'!N$38*100</f>
        <v>1.0857765874238583</v>
      </c>
      <c r="O120" s="20"/>
      <c r="P120" s="20"/>
      <c r="Q120" s="20"/>
      <c r="R120" s="20"/>
    </row>
    <row r="121" spans="1:14" s="182" customFormat="1" ht="15.75">
      <c r="A121" s="185"/>
      <c r="B121" s="185"/>
      <c r="C121" s="185"/>
      <c r="D121" s="185"/>
      <c r="E121" s="185"/>
      <c r="F121" s="185"/>
      <c r="G121" s="185"/>
      <c r="H121" s="186"/>
      <c r="I121" s="131"/>
      <c r="J121" s="120" t="s">
        <v>946</v>
      </c>
      <c r="K121" s="321">
        <f>'BS mi. lei'!K121/'BS mi. lei'!K$38*100</f>
        <v>1.3118045537755507</v>
      </c>
      <c r="L121" s="321">
        <f>'BS mi. lei'!L121/'BS mi. lei'!L$38*100</f>
        <v>1.336998417769748</v>
      </c>
      <c r="M121" s="321">
        <f>'BS mi. lei'!M121/'BS mi. lei'!M$38*100</f>
        <v>1.2421375201757818</v>
      </c>
      <c r="N121" s="321">
        <f>'BS mi. lei'!N121/'BS mi. lei'!N$38*100</f>
        <v>1.0857765874238583</v>
      </c>
    </row>
    <row r="122" spans="1:14" s="182" customFormat="1" ht="16.5" thickBot="1">
      <c r="A122" s="185"/>
      <c r="B122" s="185"/>
      <c r="C122" s="185"/>
      <c r="D122" s="185"/>
      <c r="E122" s="185"/>
      <c r="F122" s="185"/>
      <c r="G122" s="185"/>
      <c r="H122" s="186"/>
      <c r="I122" s="133"/>
      <c r="J122" s="121" t="s">
        <v>947</v>
      </c>
      <c r="K122" s="323">
        <f>'BS mi. lei'!K122/'BS mi. lei'!K$38*100</f>
        <v>0.0011248056195288752</v>
      </c>
      <c r="L122" s="323">
        <f>'BS mi. lei'!L122/'BS mi. lei'!L$38*100</f>
        <v>0.001385490588362433</v>
      </c>
      <c r="M122" s="321">
        <f>'BS mi. lei'!M122/'BS mi. lei'!M$38*100</f>
        <v>0</v>
      </c>
      <c r="N122" s="321">
        <f>'BS mi. lei'!N122/'BS mi. lei'!N$38*100</f>
        <v>0</v>
      </c>
    </row>
    <row r="123" spans="1:14" ht="19.5" hidden="1" thickTop="1">
      <c r="A123" s="54"/>
      <c r="B123" s="54"/>
      <c r="C123" s="54"/>
      <c r="D123" s="54"/>
      <c r="E123" s="54"/>
      <c r="F123" s="54"/>
      <c r="G123" s="54"/>
      <c r="H123" s="55"/>
      <c r="I123" s="99"/>
      <c r="J123" s="109" t="s">
        <v>882</v>
      </c>
      <c r="K123" s="47">
        <f>K7-K38</f>
        <v>0</v>
      </c>
      <c r="L123" s="47">
        <f>L7-L38</f>
        <v>0</v>
      </c>
      <c r="M123" s="47">
        <f>M7-M38</f>
        <v>0</v>
      </c>
      <c r="N123" s="48">
        <f>N7-N38</f>
        <v>0</v>
      </c>
    </row>
    <row r="124" spans="1:14" ht="15.75" thickTop="1">
      <c r="A124" s="54"/>
      <c r="B124" s="54"/>
      <c r="C124" s="54"/>
      <c r="D124" s="54"/>
      <c r="E124" s="54"/>
      <c r="F124" s="54"/>
      <c r="G124" s="54"/>
      <c r="H124" s="55"/>
      <c r="I124" s="103"/>
      <c r="J124" s="38"/>
      <c r="K124" s="59"/>
      <c r="L124" s="59"/>
      <c r="M124" s="59"/>
      <c r="N124" s="71"/>
    </row>
    <row r="125" spans="9:14" ht="19.5" thickBot="1">
      <c r="I125" s="134"/>
      <c r="J125" s="119" t="s">
        <v>969</v>
      </c>
      <c r="K125" s="68">
        <f>'BS mi. lei'!K125/'BS mi. lei'!K$125*100</f>
        <v>100</v>
      </c>
      <c r="L125" s="68">
        <f>'BS mi. lei'!L125/'BS mi. lei'!L$125*100</f>
        <v>100</v>
      </c>
      <c r="M125" s="68">
        <f>'BS mi. lei'!M125/'BS mi. lei'!M$125*100</f>
        <v>100</v>
      </c>
      <c r="N125" s="72">
        <f>'BS mi. lei'!N125/'BS mi. lei'!N$125*100</f>
        <v>100</v>
      </c>
    </row>
    <row r="126" spans="9:14" ht="15.75" thickTop="1">
      <c r="I126" s="135"/>
      <c r="J126" s="123"/>
      <c r="K126" s="67"/>
      <c r="L126" s="67"/>
      <c r="M126" s="67"/>
      <c r="N126" s="73"/>
    </row>
    <row r="127" spans="9:14" ht="17.25">
      <c r="I127" s="100" t="s">
        <v>11</v>
      </c>
      <c r="J127" s="110" t="s">
        <v>970</v>
      </c>
      <c r="K127" s="52">
        <f>'BS mi. lei'!K127/'BS mi. lei'!K$125*100</f>
        <v>-3.249019795352395</v>
      </c>
      <c r="L127" s="52">
        <f>'BS mi. lei'!L127/'BS mi. lei'!L$125*100</f>
        <v>-50.23397956260145</v>
      </c>
      <c r="M127" s="52">
        <f>'BS mi. lei'!M127/'BS mi. lei'!M$125*100</f>
        <v>-34.7815624247993</v>
      </c>
      <c r="N127" s="52">
        <f>'BS mi. lei'!N127/'BS mi. lei'!N$125*100</f>
        <v>-10.561907276161078</v>
      </c>
    </row>
    <row r="128" spans="9:14" ht="30">
      <c r="I128" s="103" t="s">
        <v>51</v>
      </c>
      <c r="J128" s="446" t="s">
        <v>1048</v>
      </c>
      <c r="K128" s="18">
        <f>'BS mi. lei'!K128/'BS mi. lei'!K$125*100</f>
        <v>7.411303433107008</v>
      </c>
      <c r="L128" s="18">
        <f>'BS mi. lei'!L128/'BS mi. lei'!L$125*100</f>
        <v>5.013847770031514</v>
      </c>
      <c r="M128" s="18">
        <f>'BS mi. lei'!M128/'BS mi. lei'!M$125*100</f>
        <v>4.594080199514342</v>
      </c>
      <c r="N128" s="18">
        <f>'BS mi. lei'!N128/'BS mi. lei'!N$125*100</f>
        <v>4.264565522003127</v>
      </c>
    </row>
    <row r="129" spans="9:14" ht="15">
      <c r="I129" s="104" t="s">
        <v>76</v>
      </c>
      <c r="J129" s="113" t="s">
        <v>972</v>
      </c>
      <c r="K129" s="17">
        <f>'BS mi. lei'!K129/'BS mi. lei'!K$125*100</f>
        <v>7.172229128813233</v>
      </c>
      <c r="L129" s="17">
        <f>'BS mi. lei'!L129/'BS mi. lei'!L$125*100</f>
        <v>4.775093114315728</v>
      </c>
      <c r="M129" s="17">
        <f>'BS mi. lei'!M129/'BS mi. lei'!M$125*100</f>
        <v>4.3753144757279445</v>
      </c>
      <c r="N129" s="77">
        <f>'BS mi. lei'!N129/'BS mi. lei'!N$125*100</f>
        <v>4.061490973336312</v>
      </c>
    </row>
    <row r="130" spans="9:14" ht="30">
      <c r="I130" s="104" t="s">
        <v>100</v>
      </c>
      <c r="J130" s="113" t="s">
        <v>1049</v>
      </c>
      <c r="K130" s="17">
        <f>'BS mi. lei'!K130/'BS mi. lei'!K$125*100</f>
        <v>0.23907430429377444</v>
      </c>
      <c r="L130" s="17">
        <f>'BS mi. lei'!L130/'BS mi. lei'!L$125*100</f>
        <v>0.23875465571578636</v>
      </c>
      <c r="M130" s="17">
        <f>'BS mi. lei'!M130/'BS mi. lei'!M$125*100</f>
        <v>0.2187657237863972</v>
      </c>
      <c r="N130" s="77">
        <f>'BS mi. lei'!N130/'BS mi. lei'!N$125*100</f>
        <v>0.2030745486668156</v>
      </c>
    </row>
    <row r="131" spans="9:14" ht="15">
      <c r="I131" s="103" t="s">
        <v>210</v>
      </c>
      <c r="J131" s="446" t="s">
        <v>978</v>
      </c>
      <c r="K131" s="17">
        <f>'BS mi. lei'!K131/'BS mi. lei'!K$125*100</f>
        <v>6.352204265085587</v>
      </c>
      <c r="L131" s="17">
        <f>'BS mi. lei'!L131/'BS mi. lei'!L$125*100</f>
        <v>0</v>
      </c>
      <c r="M131" s="17">
        <f>'BS mi. lei'!M131/'BS mi. lei'!M$125*100</f>
        <v>0</v>
      </c>
      <c r="N131" s="77">
        <f>'BS mi. lei'!N131/'BS mi. lei'!N$125*100</f>
        <v>0</v>
      </c>
    </row>
    <row r="132" spans="9:14" ht="15">
      <c r="I132" s="103" t="s">
        <v>320</v>
      </c>
      <c r="J132" s="446" t="s">
        <v>980</v>
      </c>
      <c r="K132" s="18">
        <f>'BS mi. lei'!K132/'BS mi. lei'!K$125*100</f>
        <v>0.9754231615185996</v>
      </c>
      <c r="L132" s="18">
        <f>'BS mi. lei'!L132/'BS mi. lei'!L$125*100</f>
        <v>1.2295864769362999</v>
      </c>
      <c r="M132" s="18">
        <f>'BS mi. lei'!M132/'BS mi. lei'!M$125*100</f>
        <v>1.1857102229222731</v>
      </c>
      <c r="N132" s="75">
        <f>'BS mi. lei'!N132/'BS mi. lei'!N$125*100</f>
        <v>1.2265702739475661</v>
      </c>
    </row>
    <row r="133" spans="9:14" ht="22.5" customHeight="1">
      <c r="I133" s="103" t="s">
        <v>384</v>
      </c>
      <c r="J133" s="446" t="s">
        <v>979</v>
      </c>
      <c r="K133" s="18">
        <f>'BS mi. lei'!K133/'BS mi. lei'!K$125*100</f>
        <v>-18.843836664435305</v>
      </c>
      <c r="L133" s="18">
        <f>'BS mi. lei'!L133/'BS mi. lei'!L$125*100</f>
        <v>-56.503676821698</v>
      </c>
      <c r="M133" s="18">
        <f>'BS mi. lei'!M133/'BS mi. lei'!M$125*100</f>
        <v>-40.58979239132814</v>
      </c>
      <c r="N133" s="75">
        <f>'BS mi. lei'!N133/'BS mi. lei'!N$125*100</f>
        <v>-16.08756574538513</v>
      </c>
    </row>
    <row r="134" spans="9:14" ht="15">
      <c r="I134" s="104" t="s">
        <v>386</v>
      </c>
      <c r="J134" s="113" t="s">
        <v>981</v>
      </c>
      <c r="K134" s="17">
        <f>'BS mi. lei'!K134/'BS mi. lei'!K$125*100</f>
        <v>-12.035000478148605</v>
      </c>
      <c r="L134" s="17">
        <f>'BS mi. lei'!L134/'BS mi. lei'!L$125*100</f>
        <v>-43.34590774520102</v>
      </c>
      <c r="M134" s="17">
        <f>'BS mi. lei'!M134/'BS mi. lei'!M$125*100</f>
        <v>-27.201330095600635</v>
      </c>
      <c r="N134" s="77">
        <f>'BS mi. lei'!N134/'BS mi. lei'!N$125*100</f>
        <v>-5.152001299677111</v>
      </c>
    </row>
    <row r="135" spans="9:14" ht="15">
      <c r="I135" s="104" t="s">
        <v>395</v>
      </c>
      <c r="J135" s="113" t="s">
        <v>982</v>
      </c>
      <c r="K135" s="17">
        <f>'BS mi. lei'!K135/'BS mi. lei'!K$125*100</f>
        <v>-6.808836186286696</v>
      </c>
      <c r="L135" s="17">
        <f>'BS mi. lei'!L135/'BS mi. lei'!L$125*100</f>
        <v>-13.157769076496988</v>
      </c>
      <c r="M135" s="17">
        <f>'BS mi. lei'!M135/'BS mi. lei'!M$125*100</f>
        <v>-13.38846229572751</v>
      </c>
      <c r="N135" s="77">
        <f>'BS mi. lei'!N135/'BS mi. lei'!N$125*100</f>
        <v>-10.93556444570802</v>
      </c>
    </row>
    <row r="136" spans="9:14" ht="15">
      <c r="I136" s="103" t="s">
        <v>404</v>
      </c>
      <c r="J136" s="446" t="s">
        <v>1050</v>
      </c>
      <c r="K136" s="18">
        <f>'BS mi. lei'!K136/'BS mi. lei'!K$125*100</f>
        <v>0.8558860093717124</v>
      </c>
      <c r="L136" s="326">
        <f>'BS mi. lei'!L136/'BS mi. lei'!L$125*100</f>
        <v>0.026263012128736506</v>
      </c>
      <c r="M136" s="326">
        <f>'BS mi. lei'!M136/'BS mi. lei'!M$125*100</f>
        <v>0.02843954409223164</v>
      </c>
      <c r="N136" s="327">
        <f>'BS mi. lei'!N136/'BS mi. lei'!N$125*100</f>
        <v>0.03452267327335865</v>
      </c>
    </row>
    <row r="137" spans="9:14" ht="15">
      <c r="I137" s="104" t="s">
        <v>416</v>
      </c>
      <c r="J137" s="113" t="s">
        <v>984</v>
      </c>
      <c r="K137" s="17">
        <f>'BS mi. lei'!K137/'BS mi. lei'!K$125*100</f>
        <v>0.8558860093717124</v>
      </c>
      <c r="L137" s="324">
        <f>'BS mi. lei'!L137/'BS mi. lei'!L$125*100</f>
        <v>0.026263012128736506</v>
      </c>
      <c r="M137" s="324">
        <f>'BS mi. lei'!M137/'BS mi. lei'!M$125*100</f>
        <v>0.02843954409223164</v>
      </c>
      <c r="N137" s="325">
        <f>'BS mi. lei'!N137/'BS mi. lei'!N$125*100</f>
        <v>0.03452267327335865</v>
      </c>
    </row>
    <row r="138" spans="9:14" ht="17.25">
      <c r="I138" s="100" t="s">
        <v>12</v>
      </c>
      <c r="J138" s="110" t="s">
        <v>974</v>
      </c>
      <c r="K138" s="52">
        <f>'BS mi. lei'!K138/'BS mi. lei'!K$125*100</f>
        <v>123.23324089126899</v>
      </c>
      <c r="L138" s="52">
        <f>'BS mi. lei'!L138/'BS mi. lei'!L$125*100</f>
        <v>153.61474548753696</v>
      </c>
      <c r="M138" s="52">
        <f>'BS mi. lei'!M138/'BS mi. lei'!M$125*100</f>
        <v>133.34208396228482</v>
      </c>
      <c r="N138" s="52">
        <f>'BS mi. lei'!N138/'BS mi. lei'!N$125*100</f>
        <v>113.61614848810999</v>
      </c>
    </row>
    <row r="139" spans="9:14" ht="15">
      <c r="I139" s="103" t="s">
        <v>464</v>
      </c>
      <c r="J139" s="446" t="s">
        <v>975</v>
      </c>
      <c r="K139" s="18">
        <f>'BS mi. lei'!K139/'BS mi. lei'!K$125*100</f>
        <v>4.781486085875489</v>
      </c>
      <c r="L139" s="18">
        <f>'BS mi. lei'!L139/'BS mi. lei'!L$125*100</f>
        <v>-6.398624773183075</v>
      </c>
      <c r="M139" s="18">
        <f>'BS mi. lei'!M139/'BS mi. lei'!M$125*100</f>
        <v>28.723939533153953</v>
      </c>
      <c r="N139" s="18">
        <f>'BS mi. lei'!N139/'BS mi. lei'!N$125*100</f>
        <v>45.77300326950024</v>
      </c>
    </row>
    <row r="140" spans="9:14" ht="15">
      <c r="I140" s="104" t="s">
        <v>466</v>
      </c>
      <c r="J140" s="446" t="s">
        <v>1040</v>
      </c>
      <c r="K140" s="17">
        <f>'BS mi. lei'!K140/'BS mi. lei'!K$125*100</f>
        <v>4.781486085875489</v>
      </c>
      <c r="L140" s="17">
        <f>'BS mi. lei'!L140/'BS mi. lei'!L$125*100</f>
        <v>-6.398624773183075</v>
      </c>
      <c r="M140" s="17">
        <f>'BS mi. lei'!M140/'BS mi. lei'!M$125*100</f>
        <v>28.723939533153953</v>
      </c>
      <c r="N140" s="77">
        <f>'BS mi. lei'!N140/'BS mi. lei'!N$125*100</f>
        <v>45.77300326950024</v>
      </c>
    </row>
    <row r="141" spans="9:14" ht="15">
      <c r="I141" s="137" t="s">
        <v>602</v>
      </c>
      <c r="J141" s="446" t="s">
        <v>1041</v>
      </c>
      <c r="K141" s="17">
        <f>'BS mi. lei'!K141/'BS mi. lei'!K$125*100</f>
        <v>-6.352204265085587</v>
      </c>
      <c r="L141" s="17">
        <f>'BS mi. lei'!L141/'BS mi. lei'!L$125*100</f>
        <v>0</v>
      </c>
      <c r="M141" s="17">
        <f>'BS mi. lei'!M141/'BS mi. lei'!M$125*100</f>
        <v>0</v>
      </c>
      <c r="N141" s="77">
        <f>'BS mi. lei'!N141/'BS mi. lei'!N$125*100</f>
        <v>0</v>
      </c>
    </row>
    <row r="142" spans="9:14" ht="15">
      <c r="I142" s="137" t="s">
        <v>693</v>
      </c>
      <c r="J142" s="446" t="s">
        <v>1052</v>
      </c>
      <c r="K142" s="17">
        <f>'BS mi. lei'!K142/'BS mi. lei'!K$125*100</f>
        <v>-2.574830257243951</v>
      </c>
      <c r="L142" s="17">
        <f>'BS mi. lei'!L142/'BS mi. lei'!L$125*100</f>
        <v>0</v>
      </c>
      <c r="M142" s="17">
        <f>'BS mi. lei'!M142/'BS mi. lei'!M$125*100</f>
        <v>0</v>
      </c>
      <c r="N142" s="77">
        <f>'BS mi. lei'!N142/'BS mi. lei'!N$125*100</f>
        <v>0</v>
      </c>
    </row>
    <row r="143" spans="9:14" ht="15">
      <c r="I143" s="103" t="s">
        <v>742</v>
      </c>
      <c r="J143" s="446" t="s">
        <v>1053</v>
      </c>
      <c r="K143" s="18">
        <f>'BS mi. lei'!K143/'BS mi. lei'!K$125*100</f>
        <v>0</v>
      </c>
      <c r="L143" s="18">
        <f>'BS mi. lei'!L143/'BS mi. lei'!L$125*100</f>
        <v>0</v>
      </c>
      <c r="M143" s="18">
        <f>'BS mi. lei'!M143/'BS mi. lei'!M$125*100</f>
        <v>0</v>
      </c>
      <c r="N143" s="75">
        <f>'BS mi. lei'!N143/'BS mi. lei'!N$125*100</f>
        <v>0</v>
      </c>
    </row>
    <row r="144" spans="9:14" ht="15">
      <c r="I144" s="103" t="s">
        <v>841</v>
      </c>
      <c r="J144" s="446" t="s">
        <v>976</v>
      </c>
      <c r="K144" s="18">
        <f>'BS mi. lei'!K144/'BS mi. lei'!K$125*100</f>
        <v>127.37878932772301</v>
      </c>
      <c r="L144" s="18">
        <f>'BS mi. lei'!L144/'BS mi. lei'!L$125*100</f>
        <v>160.01337026072005</v>
      </c>
      <c r="M144" s="18">
        <f>'BS mi. lei'!M144/'BS mi. lei'!M$125*100</f>
        <v>104.61814442913087</v>
      </c>
      <c r="N144" s="18">
        <f>'BS mi. lei'!N144/'BS mi. lei'!N$125*100</f>
        <v>67.84314521860976</v>
      </c>
    </row>
    <row r="145" spans="9:14" ht="15">
      <c r="I145" s="103"/>
      <c r="J145" s="113" t="s">
        <v>985</v>
      </c>
      <c r="K145" s="18">
        <f>'BS mi. lei'!K145/'BS mi. lei'!K$125*100</f>
        <v>156.32112460552736</v>
      </c>
      <c r="L145" s="18">
        <f>'BS mi. lei'!L145/'BS mi. lei'!L$125*100</f>
        <v>205.3337790086906</v>
      </c>
      <c r="M145" s="18">
        <f>'BS mi. lei'!M145/'BS mi. lei'!M$125*100</f>
        <v>159.7755463673952</v>
      </c>
      <c r="N145" s="75">
        <f>'BS mi. lei'!N145/'BS mi. lei'!N$125*100</f>
        <v>137.715005178401</v>
      </c>
    </row>
    <row r="146" spans="9:14" ht="15">
      <c r="I146" s="103"/>
      <c r="J146" s="113" t="s">
        <v>977</v>
      </c>
      <c r="K146" s="18">
        <f>'BS mi. lei'!K146/'BS mi. lei'!K$125*100</f>
        <v>-28.942335277804332</v>
      </c>
      <c r="L146" s="18">
        <f>'BS mi. lei'!L146/'BS mi. lei'!L$125*100</f>
        <v>-45.32040874797057</v>
      </c>
      <c r="M146" s="18">
        <f>'BS mi. lei'!M146/'BS mi. lei'!M$125*100</f>
        <v>-55.157401938264336</v>
      </c>
      <c r="N146" s="75">
        <f>'BS mi. lei'!N146/'BS mi. lei'!N$125*100</f>
        <v>-69.87185995979124</v>
      </c>
    </row>
    <row r="147" spans="9:14" ht="18" thickBot="1">
      <c r="I147" s="100" t="s">
        <v>22</v>
      </c>
      <c r="J147" s="295" t="s">
        <v>1044</v>
      </c>
      <c r="K147" s="52">
        <f>'BS mi. lei'!K147/'BS mi. lei'!K$125*100</f>
        <v>-19.984221095916606</v>
      </c>
      <c r="L147" s="52">
        <f>'BS mi. lei'!L147/'BS mi. lei'!L$125*100</f>
        <v>-3.3807659249355333</v>
      </c>
      <c r="M147" s="52">
        <f>'BS mi. lei'!M147/'BS mi. lei'!M$125*100</f>
        <v>1.4394784625144879</v>
      </c>
      <c r="N147" s="52">
        <f>'BS mi. lei'!N147/'BS mi. lei'!N$125*100</f>
        <v>-3.054241211948899</v>
      </c>
    </row>
    <row r="148" spans="9:14" ht="15" hidden="1">
      <c r="I148" s="103" t="s">
        <v>874</v>
      </c>
      <c r="J148" s="114" t="s">
        <v>901</v>
      </c>
      <c r="K148" s="18">
        <v>2302.2</v>
      </c>
      <c r="L148" s="18">
        <v>3215.6</v>
      </c>
      <c r="M148" s="18">
        <v>3357.1</v>
      </c>
      <c r="N148" s="75">
        <v>3291.3</v>
      </c>
    </row>
    <row r="149" spans="9:14" ht="15.75" hidden="1" thickBot="1">
      <c r="I149" s="140" t="s">
        <v>875</v>
      </c>
      <c r="J149" s="126" t="s">
        <v>902</v>
      </c>
      <c r="K149" s="81">
        <v>-3138.1</v>
      </c>
      <c r="L149" s="81">
        <v>-3357.2</v>
      </c>
      <c r="M149" s="81">
        <v>-3291.3</v>
      </c>
      <c r="N149" s="82">
        <v>-3441.7</v>
      </c>
    </row>
    <row r="151" spans="11:14" ht="15">
      <c r="K151" s="19"/>
      <c r="L151" s="19"/>
      <c r="M151" s="19"/>
      <c r="N151" s="19"/>
    </row>
  </sheetData>
  <sheetProtection/>
  <autoFilter ref="A5:J37"/>
  <mergeCells count="3">
    <mergeCell ref="M1:N1"/>
    <mergeCell ref="A2:N2"/>
    <mergeCell ref="L4:N4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  <rowBreaks count="2" manualBreakCount="2">
    <brk id="57" max="13" man="1"/>
    <brk id="11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3"/>
  <sheetViews>
    <sheetView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A2" sqref="A2:N2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7.28125" style="10" customWidth="1"/>
    <col min="11" max="11" width="13.57421875" style="0" customWidth="1"/>
    <col min="12" max="14" width="11.28125" style="0" customWidth="1"/>
  </cols>
  <sheetData>
    <row r="1" spans="13:14" ht="15.75">
      <c r="M1" s="484" t="s">
        <v>1071</v>
      </c>
      <c r="N1" s="484"/>
    </row>
    <row r="2" spans="1:14" ht="27.75" customHeight="1">
      <c r="A2" s="483" t="s">
        <v>1055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ht="15.75" thickBot="1">
      <c r="M3" s="27" t="s">
        <v>910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K8+K25+K28+K34</f>
        <v>11632.8</v>
      </c>
      <c r="L7" s="47">
        <f>L8+L25+L28+L34</f>
        <v>12079.1008</v>
      </c>
      <c r="M7" s="47">
        <f>M8+M25+M28+M34</f>
        <v>12583.000799999998</v>
      </c>
      <c r="N7" s="48">
        <f>N8+N25+N28+N34+0.1</f>
        <v>13058.900800000001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45">
        <f>K9+K12+K16</f>
        <v>2926.3999999999996</v>
      </c>
      <c r="L8" s="45">
        <f>L9+L12+L16</f>
        <v>3308.3999999999996</v>
      </c>
      <c r="M8" s="45">
        <f>M9+M12+M16</f>
        <v>3566.5</v>
      </c>
      <c r="N8" s="46">
        <f>N9+N12+N16</f>
        <v>3876.5000000000005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43">
        <f>K10+K11</f>
        <v>1710.1</v>
      </c>
      <c r="L9" s="43">
        <f>L10+L11</f>
        <v>1973.6</v>
      </c>
      <c r="M9" s="43">
        <f>M10+M11</f>
        <v>2146</v>
      </c>
      <c r="N9" s="44">
        <f>N10+N11</f>
        <v>2347.6000000000004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3">
        <v>1674.6</v>
      </c>
      <c r="L10" s="23">
        <v>1913</v>
      </c>
      <c r="M10" s="23">
        <v>2078.7</v>
      </c>
      <c r="N10" s="37">
        <v>2274.3</v>
      </c>
    </row>
    <row r="11" spans="1:16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3">
        <v>35.5</v>
      </c>
      <c r="L11" s="23">
        <v>60.6</v>
      </c>
      <c r="M11" s="23">
        <v>67.3</v>
      </c>
      <c r="N11" s="37">
        <v>73.3</v>
      </c>
      <c r="O11" s="187"/>
      <c r="P11" s="187"/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43">
        <f>K13+K14+K15</f>
        <v>369.7</v>
      </c>
      <c r="L12" s="43">
        <f>L13+L14+L15</f>
        <v>381</v>
      </c>
      <c r="M12" s="43">
        <f>M13+M14+M15</f>
        <v>386</v>
      </c>
      <c r="N12" s="44">
        <f>N13+N14+N15</f>
        <v>391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24">
        <v>183.7</v>
      </c>
      <c r="L13" s="24">
        <v>185</v>
      </c>
      <c r="M13" s="24">
        <v>185</v>
      </c>
      <c r="N13" s="39">
        <v>185</v>
      </c>
    </row>
    <row r="14" spans="1:14" ht="15" customHeight="1">
      <c r="A14" s="5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24">
        <v>185</v>
      </c>
      <c r="L14" s="24">
        <v>195</v>
      </c>
      <c r="M14" s="24">
        <v>200</v>
      </c>
      <c r="N14" s="39">
        <v>205</v>
      </c>
    </row>
    <row r="15" spans="1:14" ht="15" customHeight="1">
      <c r="A15" s="5" t="s">
        <v>1</v>
      </c>
      <c r="B15" s="5" t="s">
        <v>1</v>
      </c>
      <c r="C15" s="5" t="s">
        <v>7</v>
      </c>
      <c r="D15" s="5" t="s">
        <v>7</v>
      </c>
      <c r="E15" s="5" t="s">
        <v>1</v>
      </c>
      <c r="F15" s="5" t="s">
        <v>2</v>
      </c>
      <c r="G15" s="5" t="s">
        <v>2</v>
      </c>
      <c r="H15" s="30"/>
      <c r="I15" s="103" t="s">
        <v>14</v>
      </c>
      <c r="J15" s="113" t="s">
        <v>921</v>
      </c>
      <c r="K15" s="24">
        <v>1</v>
      </c>
      <c r="L15" s="24">
        <v>1</v>
      </c>
      <c r="M15" s="24">
        <v>1</v>
      </c>
      <c r="N15" s="39">
        <v>1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2</v>
      </c>
      <c r="E16" s="5" t="s">
        <v>2</v>
      </c>
      <c r="F16" s="5" t="s">
        <v>2</v>
      </c>
      <c r="G16" s="5" t="s">
        <v>2</v>
      </c>
      <c r="H16" s="30"/>
      <c r="I16" s="104" t="s">
        <v>15</v>
      </c>
      <c r="J16" s="116" t="s">
        <v>923</v>
      </c>
      <c r="K16" s="21">
        <f>K17+K19+K21+K22+K23</f>
        <v>846.5999999999999</v>
      </c>
      <c r="L16" s="21">
        <f>L17+L19+L21+L22+L23</f>
        <v>953.8</v>
      </c>
      <c r="M16" s="21">
        <f>M17+M19+M21+M22+M23</f>
        <v>1034.5</v>
      </c>
      <c r="N16" s="40">
        <f>N17+N19+N21+N22+N23</f>
        <v>1137.9</v>
      </c>
    </row>
    <row r="17" spans="1:14" ht="1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2</v>
      </c>
      <c r="F17" s="5" t="s">
        <v>2</v>
      </c>
      <c r="G17" s="5" t="s">
        <v>2</v>
      </c>
      <c r="H17" s="30"/>
      <c r="I17" s="103" t="s">
        <v>16</v>
      </c>
      <c r="J17" s="213" t="s">
        <v>924</v>
      </c>
      <c r="K17" s="183">
        <f>K18</f>
        <v>39.8</v>
      </c>
      <c r="L17" s="183">
        <f>L18</f>
        <v>51.3</v>
      </c>
      <c r="M17" s="183">
        <f>M18</f>
        <v>55.7</v>
      </c>
      <c r="N17" s="184">
        <f>N18</f>
        <v>60.2</v>
      </c>
    </row>
    <row r="18" spans="1:14" ht="29.2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1</v>
      </c>
      <c r="F18" s="5" t="s">
        <v>2</v>
      </c>
      <c r="G18" s="5" t="s">
        <v>2</v>
      </c>
      <c r="H18" s="30"/>
      <c r="I18" s="103" t="s">
        <v>17</v>
      </c>
      <c r="J18" s="113" t="s">
        <v>1013</v>
      </c>
      <c r="K18" s="24">
        <v>39.8</v>
      </c>
      <c r="L18" s="24">
        <v>51.3</v>
      </c>
      <c r="M18" s="24">
        <v>55.7</v>
      </c>
      <c r="N18" s="39">
        <v>60.2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6</v>
      </c>
      <c r="E19" s="5" t="s">
        <v>2</v>
      </c>
      <c r="F19" s="5" t="s">
        <v>2</v>
      </c>
      <c r="G19" s="5" t="s">
        <v>2</v>
      </c>
      <c r="H19" s="30"/>
      <c r="I19" s="103" t="s">
        <v>20</v>
      </c>
      <c r="J19" s="116" t="s">
        <v>927</v>
      </c>
      <c r="K19" s="183">
        <f>K20</f>
        <v>0.9</v>
      </c>
      <c r="L19" s="183">
        <f>L20</f>
        <v>0.8</v>
      </c>
      <c r="M19" s="183">
        <f>M20</f>
        <v>0.8</v>
      </c>
      <c r="N19" s="184">
        <f>N20</f>
        <v>0.8</v>
      </c>
    </row>
    <row r="20" spans="1:14" ht="15" customHeight="1">
      <c r="A20" s="5"/>
      <c r="B20" s="5"/>
      <c r="C20" s="5"/>
      <c r="D20" s="5"/>
      <c r="E20" s="5"/>
      <c r="F20" s="5"/>
      <c r="G20" s="5"/>
      <c r="H20" s="30"/>
      <c r="I20" s="103"/>
      <c r="J20" s="113" t="s">
        <v>1014</v>
      </c>
      <c r="K20" s="183">
        <v>0.9</v>
      </c>
      <c r="L20" s="183">
        <v>0.8</v>
      </c>
      <c r="M20" s="183">
        <v>0.8</v>
      </c>
      <c r="N20" s="184">
        <v>0.8</v>
      </c>
    </row>
    <row r="21" spans="1:14" s="12" customFormat="1" ht="15.75" customHeight="1">
      <c r="A21" s="11" t="s">
        <v>1</v>
      </c>
      <c r="B21" s="11" t="s">
        <v>1</v>
      </c>
      <c r="C21" s="11" t="s">
        <v>11</v>
      </c>
      <c r="D21" s="11" t="s">
        <v>11</v>
      </c>
      <c r="E21" s="11" t="s">
        <v>2</v>
      </c>
      <c r="F21" s="11" t="s">
        <v>2</v>
      </c>
      <c r="G21" s="11" t="s">
        <v>2</v>
      </c>
      <c r="H21" s="33"/>
      <c r="I21" s="105" t="s">
        <v>23</v>
      </c>
      <c r="J21" s="214" t="s">
        <v>929</v>
      </c>
      <c r="K21" s="57">
        <v>408.9</v>
      </c>
      <c r="L21" s="57">
        <v>472.7</v>
      </c>
      <c r="M21" s="57">
        <v>535</v>
      </c>
      <c r="N21" s="58">
        <v>582</v>
      </c>
    </row>
    <row r="22" spans="1:14" ht="30.75" customHeight="1">
      <c r="A22" s="5" t="s">
        <v>1</v>
      </c>
      <c r="B22" s="5" t="s">
        <v>1</v>
      </c>
      <c r="C22" s="5" t="s">
        <v>11</v>
      </c>
      <c r="D22" s="5" t="s">
        <v>12</v>
      </c>
      <c r="E22" s="5" t="s">
        <v>2</v>
      </c>
      <c r="F22" s="5" t="s">
        <v>2</v>
      </c>
      <c r="G22" s="5" t="s">
        <v>2</v>
      </c>
      <c r="H22" s="30"/>
      <c r="I22" s="103" t="s">
        <v>24</v>
      </c>
      <c r="J22" s="213" t="s">
        <v>930</v>
      </c>
      <c r="K22" s="24">
        <v>38.1</v>
      </c>
      <c r="L22" s="24">
        <v>40</v>
      </c>
      <c r="M22" s="24">
        <v>47</v>
      </c>
      <c r="N22" s="39">
        <v>93</v>
      </c>
    </row>
    <row r="23" spans="1:14" ht="15" customHeight="1">
      <c r="A23" s="5" t="s">
        <v>1</v>
      </c>
      <c r="B23" s="5" t="s">
        <v>1</v>
      </c>
      <c r="C23" s="5" t="s">
        <v>11</v>
      </c>
      <c r="D23" s="5" t="s">
        <v>21</v>
      </c>
      <c r="E23" s="5" t="s">
        <v>2</v>
      </c>
      <c r="F23" s="5" t="s">
        <v>2</v>
      </c>
      <c r="G23" s="5" t="s">
        <v>2</v>
      </c>
      <c r="H23" s="30"/>
      <c r="I23" s="103" t="s">
        <v>25</v>
      </c>
      <c r="J23" s="213" t="s">
        <v>931</v>
      </c>
      <c r="K23" s="24">
        <v>358.9</v>
      </c>
      <c r="L23" s="24">
        <v>389</v>
      </c>
      <c r="M23" s="24">
        <v>396</v>
      </c>
      <c r="N23" s="39">
        <v>401.9</v>
      </c>
    </row>
    <row r="24" spans="1:14" ht="15" customHeight="1">
      <c r="A24" s="5" t="s">
        <v>1</v>
      </c>
      <c r="B24" s="5" t="s">
        <v>1</v>
      </c>
      <c r="C24" s="5" t="s">
        <v>11</v>
      </c>
      <c r="D24" s="5" t="s">
        <v>21</v>
      </c>
      <c r="E24" s="5">
        <v>3</v>
      </c>
      <c r="F24" s="5" t="s">
        <v>2</v>
      </c>
      <c r="G24" s="5" t="s">
        <v>2</v>
      </c>
      <c r="H24" s="30"/>
      <c r="I24" s="103">
        <v>11463</v>
      </c>
      <c r="J24" s="113" t="s">
        <v>932</v>
      </c>
      <c r="K24" s="26">
        <v>315.9</v>
      </c>
      <c r="L24" s="26">
        <v>344.1</v>
      </c>
      <c r="M24" s="26">
        <v>349.1</v>
      </c>
      <c r="N24" s="42">
        <v>354.1</v>
      </c>
    </row>
    <row r="25" spans="1:18" ht="15" customHeight="1">
      <c r="A25" s="5" t="s">
        <v>1</v>
      </c>
      <c r="B25" s="5" t="s">
        <v>7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30"/>
      <c r="I25" s="107" t="s">
        <v>34</v>
      </c>
      <c r="J25" s="118" t="s">
        <v>936</v>
      </c>
      <c r="K25" s="22">
        <f>K26+K27</f>
        <v>145.29999999999998</v>
      </c>
      <c r="L25" s="22">
        <f>L26+L27</f>
        <v>0.0008</v>
      </c>
      <c r="M25" s="22">
        <f>M26+M27</f>
        <v>0.0008</v>
      </c>
      <c r="N25" s="36">
        <f>N26+N27</f>
        <v>0.0008</v>
      </c>
      <c r="O25" s="19"/>
      <c r="P25" s="19"/>
      <c r="Q25" s="19"/>
      <c r="R25" s="19"/>
    </row>
    <row r="26" spans="1:14" ht="15" customHeight="1">
      <c r="A26" s="5" t="s">
        <v>1</v>
      </c>
      <c r="B26" s="5" t="s">
        <v>7</v>
      </c>
      <c r="C26" s="5" t="s">
        <v>1</v>
      </c>
      <c r="D26" s="5" t="s">
        <v>2</v>
      </c>
      <c r="E26" s="5" t="s">
        <v>2</v>
      </c>
      <c r="F26" s="5" t="s">
        <v>2</v>
      </c>
      <c r="G26" s="5" t="s">
        <v>2</v>
      </c>
      <c r="H26" s="30"/>
      <c r="I26" s="104" t="s">
        <v>36</v>
      </c>
      <c r="J26" s="116" t="s">
        <v>937</v>
      </c>
      <c r="K26" s="21">
        <v>139.6</v>
      </c>
      <c r="L26" s="21"/>
      <c r="M26" s="21"/>
      <c r="N26" s="40"/>
    </row>
    <row r="27" spans="1:14" ht="15" customHeight="1">
      <c r="A27" s="5" t="s">
        <v>1</v>
      </c>
      <c r="B27" s="5" t="s">
        <v>7</v>
      </c>
      <c r="C27" s="5" t="s">
        <v>6</v>
      </c>
      <c r="D27" s="5" t="s">
        <v>2</v>
      </c>
      <c r="E27" s="5" t="s">
        <v>2</v>
      </c>
      <c r="F27" s="5" t="s">
        <v>2</v>
      </c>
      <c r="G27" s="5" t="s">
        <v>2</v>
      </c>
      <c r="H27" s="30"/>
      <c r="I27" s="104" t="s">
        <v>37</v>
      </c>
      <c r="J27" s="116" t="s">
        <v>938</v>
      </c>
      <c r="K27" s="21">
        <v>5.7</v>
      </c>
      <c r="L27" s="21">
        <v>0.0008</v>
      </c>
      <c r="M27" s="21">
        <v>0.0008</v>
      </c>
      <c r="N27" s="40">
        <v>0.0008</v>
      </c>
    </row>
    <row r="28" spans="1:18" s="12" customFormat="1" ht="15" customHeight="1">
      <c r="A28" s="11" t="s">
        <v>1</v>
      </c>
      <c r="B28" s="11" t="s">
        <v>11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2</v>
      </c>
      <c r="H28" s="33"/>
      <c r="I28" s="100" t="s">
        <v>38</v>
      </c>
      <c r="J28" s="110" t="s">
        <v>939</v>
      </c>
      <c r="K28" s="45">
        <f>K29+K30+K31+K32+K33</f>
        <v>587.7</v>
      </c>
      <c r="L28" s="45">
        <f>L29+L30+L31+L32+L33</f>
        <v>634.2</v>
      </c>
      <c r="M28" s="45">
        <f>M29+M30+M31+M32+M33</f>
        <v>677.2</v>
      </c>
      <c r="N28" s="46">
        <f>N29+N30+N31+N32+N33</f>
        <v>694.2</v>
      </c>
      <c r="O28" s="20"/>
      <c r="P28" s="20"/>
      <c r="Q28" s="20"/>
      <c r="R28" s="20"/>
    </row>
    <row r="29" spans="1:14" ht="15" customHeight="1">
      <c r="A29" s="5" t="s">
        <v>1</v>
      </c>
      <c r="B29" s="5" t="s">
        <v>11</v>
      </c>
      <c r="C29" s="5" t="s">
        <v>1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103" t="s">
        <v>39</v>
      </c>
      <c r="J29" s="114" t="s">
        <v>940</v>
      </c>
      <c r="K29" s="24">
        <v>95.6</v>
      </c>
      <c r="L29" s="24">
        <v>100</v>
      </c>
      <c r="M29" s="24">
        <v>108</v>
      </c>
      <c r="N29" s="39">
        <v>120</v>
      </c>
    </row>
    <row r="30" spans="1:14" ht="15" customHeight="1">
      <c r="A30" s="5" t="s">
        <v>1</v>
      </c>
      <c r="B30" s="5" t="s">
        <v>11</v>
      </c>
      <c r="C30" s="5" t="s">
        <v>6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40</v>
      </c>
      <c r="J30" s="164" t="s">
        <v>941</v>
      </c>
      <c r="K30" s="183">
        <v>351.1</v>
      </c>
      <c r="L30" s="183">
        <v>374.2</v>
      </c>
      <c r="M30" s="183">
        <v>374.2</v>
      </c>
      <c r="N30" s="184">
        <v>374.2</v>
      </c>
    </row>
    <row r="31" spans="1:14" ht="15" customHeight="1">
      <c r="A31" s="5" t="s">
        <v>1</v>
      </c>
      <c r="B31" s="5" t="s">
        <v>11</v>
      </c>
      <c r="C31" s="5" t="s">
        <v>7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4" t="s">
        <v>41</v>
      </c>
      <c r="J31" s="164" t="s">
        <v>942</v>
      </c>
      <c r="K31" s="183">
        <v>49.5</v>
      </c>
      <c r="L31" s="183">
        <v>35</v>
      </c>
      <c r="M31" s="183">
        <v>70</v>
      </c>
      <c r="N31" s="184">
        <v>75</v>
      </c>
    </row>
    <row r="32" spans="1:17" s="8" customFormat="1" ht="15" customHeight="1">
      <c r="A32" s="7" t="s">
        <v>1</v>
      </c>
      <c r="B32" s="7" t="s">
        <v>11</v>
      </c>
      <c r="C32" s="7" t="s">
        <v>11</v>
      </c>
      <c r="D32" s="7" t="s">
        <v>2</v>
      </c>
      <c r="E32" s="7" t="s">
        <v>2</v>
      </c>
      <c r="F32" s="7" t="s">
        <v>2</v>
      </c>
      <c r="G32" s="7" t="s">
        <v>2</v>
      </c>
      <c r="H32" s="31"/>
      <c r="I32" s="102" t="s">
        <v>42</v>
      </c>
      <c r="J32" s="165" t="s">
        <v>943</v>
      </c>
      <c r="K32" s="188">
        <v>80.2</v>
      </c>
      <c r="L32" s="188">
        <v>110</v>
      </c>
      <c r="M32" s="188">
        <v>110</v>
      </c>
      <c r="N32" s="189">
        <v>110</v>
      </c>
      <c r="O32" s="190"/>
      <c r="P32" s="190"/>
      <c r="Q32" s="190"/>
    </row>
    <row r="33" spans="1:14" ht="15" customHeight="1" thickBot="1">
      <c r="A33" s="5" t="s">
        <v>1</v>
      </c>
      <c r="B33" s="5" t="s">
        <v>11</v>
      </c>
      <c r="C33" s="5" t="s">
        <v>12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43</v>
      </c>
      <c r="J33" s="166" t="s">
        <v>944</v>
      </c>
      <c r="K33" s="183">
        <v>11.3</v>
      </c>
      <c r="L33" s="183">
        <v>15</v>
      </c>
      <c r="M33" s="183">
        <v>15</v>
      </c>
      <c r="N33" s="184">
        <v>15</v>
      </c>
    </row>
    <row r="34" spans="1:14" ht="35.25" thickTop="1">
      <c r="A34" s="54"/>
      <c r="B34" s="54"/>
      <c r="C34" s="54"/>
      <c r="D34" s="54"/>
      <c r="E34" s="54"/>
      <c r="F34" s="54"/>
      <c r="G34" s="54"/>
      <c r="H34" s="55"/>
      <c r="I34" s="100">
        <v>19</v>
      </c>
      <c r="J34" s="110" t="s">
        <v>1056</v>
      </c>
      <c r="K34" s="45">
        <f>K35</f>
        <v>7973.400000000001</v>
      </c>
      <c r="L34" s="45">
        <f>L35</f>
        <v>8136.5</v>
      </c>
      <c r="M34" s="45">
        <f>M35</f>
        <v>8339.3</v>
      </c>
      <c r="N34" s="46">
        <f>N35</f>
        <v>8488.1</v>
      </c>
    </row>
    <row r="35" spans="1:14" ht="30">
      <c r="A35" s="54"/>
      <c r="B35" s="54"/>
      <c r="C35" s="54"/>
      <c r="D35" s="54"/>
      <c r="E35" s="54"/>
      <c r="F35" s="54"/>
      <c r="G35" s="54"/>
      <c r="H35" s="55"/>
      <c r="I35" s="103">
        <v>191</v>
      </c>
      <c r="J35" s="116" t="s">
        <v>994</v>
      </c>
      <c r="K35" s="24">
        <f>K36+K37+K38+K39</f>
        <v>7973.400000000001</v>
      </c>
      <c r="L35" s="24">
        <f>L36+L37+L38+L39</f>
        <v>8136.5</v>
      </c>
      <c r="M35" s="24">
        <f>M36+M37+M38+M39</f>
        <v>8339.3</v>
      </c>
      <c r="N35" s="39">
        <f>N36+N37+N38+N39</f>
        <v>8488.1</v>
      </c>
    </row>
    <row r="36" spans="1:14" ht="15">
      <c r="A36" s="54"/>
      <c r="B36" s="54"/>
      <c r="C36" s="54"/>
      <c r="D36" s="54"/>
      <c r="E36" s="54"/>
      <c r="F36" s="54"/>
      <c r="G36" s="54"/>
      <c r="H36" s="55"/>
      <c r="I36" s="103"/>
      <c r="J36" s="156" t="s">
        <v>995</v>
      </c>
      <c r="K36" s="26">
        <v>1167.3</v>
      </c>
      <c r="L36" s="26">
        <v>1175.9</v>
      </c>
      <c r="M36" s="26">
        <v>1330.8</v>
      </c>
      <c r="N36" s="42">
        <v>1432.3</v>
      </c>
    </row>
    <row r="37" spans="1:14" ht="15">
      <c r="A37" s="54"/>
      <c r="B37" s="54"/>
      <c r="C37" s="54"/>
      <c r="D37" s="54"/>
      <c r="E37" s="54"/>
      <c r="F37" s="54"/>
      <c r="G37" s="54"/>
      <c r="H37" s="55"/>
      <c r="I37" s="103"/>
      <c r="J37" s="156" t="s">
        <v>996</v>
      </c>
      <c r="K37" s="26">
        <v>6621.8</v>
      </c>
      <c r="L37" s="26">
        <v>6778.1</v>
      </c>
      <c r="M37" s="26">
        <v>6825</v>
      </c>
      <c r="N37" s="42">
        <v>6873.3</v>
      </c>
    </row>
    <row r="38" spans="1:14" ht="15">
      <c r="A38" s="54"/>
      <c r="B38" s="54"/>
      <c r="C38" s="54"/>
      <c r="D38" s="54"/>
      <c r="E38" s="54"/>
      <c r="F38" s="54"/>
      <c r="G38" s="54"/>
      <c r="H38" s="55"/>
      <c r="I38" s="103"/>
      <c r="J38" s="156" t="s">
        <v>997</v>
      </c>
      <c r="K38" s="26">
        <v>100.1</v>
      </c>
      <c r="L38" s="191">
        <v>100</v>
      </c>
      <c r="M38" s="191">
        <v>100</v>
      </c>
      <c r="N38" s="192">
        <v>100</v>
      </c>
    </row>
    <row r="39" spans="1:14" ht="15.75" thickBot="1">
      <c r="A39" s="54"/>
      <c r="B39" s="54"/>
      <c r="C39" s="54"/>
      <c r="D39" s="54"/>
      <c r="E39" s="54"/>
      <c r="F39" s="54"/>
      <c r="G39" s="54"/>
      <c r="H39" s="55"/>
      <c r="I39" s="147"/>
      <c r="J39" s="157" t="s">
        <v>1020</v>
      </c>
      <c r="K39" s="86">
        <v>84.2</v>
      </c>
      <c r="L39" s="86">
        <v>82.5</v>
      </c>
      <c r="M39" s="218">
        <v>83.5</v>
      </c>
      <c r="N39" s="87">
        <v>82.5</v>
      </c>
    </row>
    <row r="40" spans="1:14" ht="19.5" thickTop="1">
      <c r="A40" s="54"/>
      <c r="B40" s="54"/>
      <c r="C40" s="54"/>
      <c r="D40" s="54"/>
      <c r="E40" s="54"/>
      <c r="F40" s="54"/>
      <c r="G40" s="54"/>
      <c r="H40" s="55"/>
      <c r="I40" s="148">
        <v>2</v>
      </c>
      <c r="J40" s="119" t="s">
        <v>945</v>
      </c>
      <c r="K40" s="404">
        <f>11691.7</f>
        <v>11691.7</v>
      </c>
      <c r="L40" s="404">
        <v>12180.3</v>
      </c>
      <c r="M40" s="404">
        <v>12691.2</v>
      </c>
      <c r="N40" s="405">
        <v>13058.9</v>
      </c>
    </row>
    <row r="41" spans="1:14" ht="15.75">
      <c r="A41" s="54"/>
      <c r="B41" s="54"/>
      <c r="C41" s="54"/>
      <c r="D41" s="54"/>
      <c r="E41" s="54"/>
      <c r="F41" s="54"/>
      <c r="G41" s="54"/>
      <c r="H41" s="55"/>
      <c r="I41" s="149"/>
      <c r="J41" s="120" t="s">
        <v>946</v>
      </c>
      <c r="K41" s="320">
        <f aca="true" t="shared" si="0" ref="K41:N42">K44+K47+K50+K53+K56+K59+K62+K65+K68+K71+K74+K77+K80+K83+K86+K89+K92+K95</f>
        <v>11018.099999999999</v>
      </c>
      <c r="L41" s="320">
        <f t="shared" si="0"/>
        <v>11676.400000000001</v>
      </c>
      <c r="M41" s="320">
        <f t="shared" si="0"/>
        <v>12187.400000000001</v>
      </c>
      <c r="N41" s="406">
        <f t="shared" si="0"/>
        <v>12554.9</v>
      </c>
    </row>
    <row r="42" spans="1:14" ht="15.75">
      <c r="A42" s="54"/>
      <c r="B42" s="54"/>
      <c r="C42" s="54"/>
      <c r="D42" s="54"/>
      <c r="E42" s="54"/>
      <c r="F42" s="54"/>
      <c r="G42" s="54"/>
      <c r="H42" s="55"/>
      <c r="I42" s="149"/>
      <c r="J42" s="121" t="s">
        <v>947</v>
      </c>
      <c r="K42" s="320">
        <f t="shared" si="0"/>
        <v>673.4999999999999</v>
      </c>
      <c r="L42" s="320">
        <f t="shared" si="0"/>
        <v>504</v>
      </c>
      <c r="M42" s="320">
        <f t="shared" si="0"/>
        <v>504</v>
      </c>
      <c r="N42" s="406">
        <f t="shared" si="0"/>
        <v>504</v>
      </c>
    </row>
    <row r="43" spans="1:14" s="400" customFormat="1" ht="15.75">
      <c r="A43" s="409"/>
      <c r="B43" s="409"/>
      <c r="C43" s="409"/>
      <c r="D43" s="409"/>
      <c r="E43" s="409"/>
      <c r="F43" s="409"/>
      <c r="G43" s="409"/>
      <c r="H43" s="410"/>
      <c r="I43" s="150" t="s">
        <v>883</v>
      </c>
      <c r="J43" s="122" t="s">
        <v>949</v>
      </c>
      <c r="K43" s="254">
        <f>K44+K45</f>
        <v>1146.3000000000002</v>
      </c>
      <c r="L43" s="254">
        <f>L44+L45</f>
        <v>1223.9</v>
      </c>
      <c r="M43" s="254">
        <f>M44+M45</f>
        <v>1252.6000000000001</v>
      </c>
      <c r="N43" s="255">
        <f>N44+N45</f>
        <v>1298.7</v>
      </c>
    </row>
    <row r="44" spans="1:14" ht="15.75">
      <c r="A44" s="54"/>
      <c r="B44" s="54"/>
      <c r="C44" s="54"/>
      <c r="D44" s="54"/>
      <c r="E44" s="54"/>
      <c r="F44" s="54"/>
      <c r="G44" s="54"/>
      <c r="H44" s="55"/>
      <c r="I44" s="151"/>
      <c r="J44" s="120" t="s">
        <v>946</v>
      </c>
      <c r="K44" s="276">
        <v>1144.4</v>
      </c>
      <c r="L44" s="276">
        <v>1222</v>
      </c>
      <c r="M44" s="276">
        <v>1250.7</v>
      </c>
      <c r="N44" s="277">
        <v>1296.8</v>
      </c>
    </row>
    <row r="45" spans="1:14" ht="15.75">
      <c r="A45" s="54"/>
      <c r="B45" s="54"/>
      <c r="C45" s="54"/>
      <c r="D45" s="54"/>
      <c r="E45" s="54"/>
      <c r="F45" s="54"/>
      <c r="G45" s="54"/>
      <c r="H45" s="55"/>
      <c r="I45" s="151"/>
      <c r="J45" s="121" t="s">
        <v>947</v>
      </c>
      <c r="K45" s="276">
        <v>1.9</v>
      </c>
      <c r="L45" s="276">
        <v>1.9</v>
      </c>
      <c r="M45" s="276">
        <v>1.9</v>
      </c>
      <c r="N45" s="277">
        <v>1.9</v>
      </c>
    </row>
    <row r="46" spans="1:14" s="400" customFormat="1" ht="15.75">
      <c r="A46" s="409"/>
      <c r="B46" s="409"/>
      <c r="C46" s="409"/>
      <c r="D46" s="409"/>
      <c r="E46" s="409"/>
      <c r="F46" s="409"/>
      <c r="G46" s="409"/>
      <c r="H46" s="410"/>
      <c r="I46" s="150" t="s">
        <v>884</v>
      </c>
      <c r="J46" s="122" t="s">
        <v>1025</v>
      </c>
      <c r="K46" s="254">
        <f>K47</f>
        <v>1.6</v>
      </c>
      <c r="L46" s="254">
        <f>L47</f>
        <v>1.6</v>
      </c>
      <c r="M46" s="254">
        <f>M47</f>
        <v>1.7</v>
      </c>
      <c r="N46" s="255">
        <f>N47</f>
        <v>1.7</v>
      </c>
    </row>
    <row r="47" spans="1:14" ht="15.75">
      <c r="A47" s="54"/>
      <c r="B47" s="54"/>
      <c r="C47" s="54"/>
      <c r="D47" s="54"/>
      <c r="E47" s="54"/>
      <c r="F47" s="54"/>
      <c r="G47" s="54"/>
      <c r="H47" s="55"/>
      <c r="I47" s="151"/>
      <c r="J47" s="120" t="s">
        <v>946</v>
      </c>
      <c r="K47" s="276">
        <v>1.6</v>
      </c>
      <c r="L47" s="276">
        <v>1.6</v>
      </c>
      <c r="M47" s="276">
        <v>1.7</v>
      </c>
      <c r="N47" s="277">
        <v>1.7</v>
      </c>
    </row>
    <row r="48" spans="1:14" ht="15.75">
      <c r="A48" s="54"/>
      <c r="B48" s="54"/>
      <c r="C48" s="54"/>
      <c r="D48" s="54"/>
      <c r="E48" s="54"/>
      <c r="F48" s="54"/>
      <c r="G48" s="54"/>
      <c r="H48" s="55"/>
      <c r="I48" s="151"/>
      <c r="J48" s="121" t="s">
        <v>947</v>
      </c>
      <c r="K48" s="276"/>
      <c r="L48" s="276"/>
      <c r="M48" s="276"/>
      <c r="N48" s="277"/>
    </row>
    <row r="49" spans="1:14" s="400" customFormat="1" ht="15.75">
      <c r="A49" s="409"/>
      <c r="B49" s="409"/>
      <c r="C49" s="409"/>
      <c r="D49" s="409"/>
      <c r="E49" s="409"/>
      <c r="F49" s="409"/>
      <c r="G49" s="409"/>
      <c r="H49" s="410"/>
      <c r="I49" s="150" t="s">
        <v>885</v>
      </c>
      <c r="J49" s="122" t="s">
        <v>968</v>
      </c>
      <c r="K49" s="254">
        <f>K50+K51</f>
        <v>65</v>
      </c>
      <c r="L49" s="254">
        <f>L50+L51</f>
        <v>38.8</v>
      </c>
      <c r="M49" s="254">
        <f>M50+M51</f>
        <v>38.1</v>
      </c>
      <c r="N49" s="255">
        <f>N50+N51</f>
        <v>39.7</v>
      </c>
    </row>
    <row r="50" spans="1:14" ht="15.75">
      <c r="A50" s="54"/>
      <c r="B50" s="54"/>
      <c r="C50" s="54"/>
      <c r="D50" s="54"/>
      <c r="E50" s="54"/>
      <c r="F50" s="54"/>
      <c r="G50" s="54"/>
      <c r="H50" s="55"/>
      <c r="I50" s="151"/>
      <c r="J50" s="120" t="s">
        <v>946</v>
      </c>
      <c r="K50" s="276">
        <v>65</v>
      </c>
      <c r="L50" s="276">
        <v>38.8</v>
      </c>
      <c r="M50" s="276">
        <v>38.1</v>
      </c>
      <c r="N50" s="277">
        <v>39.7</v>
      </c>
    </row>
    <row r="51" spans="1:14" ht="15.75">
      <c r="A51" s="54"/>
      <c r="B51" s="54"/>
      <c r="C51" s="54"/>
      <c r="D51" s="54"/>
      <c r="E51" s="54"/>
      <c r="F51" s="54"/>
      <c r="G51" s="54"/>
      <c r="H51" s="55"/>
      <c r="I51" s="151"/>
      <c r="J51" s="121" t="s">
        <v>947</v>
      </c>
      <c r="K51" s="280"/>
      <c r="L51" s="281"/>
      <c r="M51" s="281"/>
      <c r="N51" s="282"/>
    </row>
    <row r="52" spans="1:14" s="400" customFormat="1" ht="15.75">
      <c r="A52" s="409"/>
      <c r="B52" s="409"/>
      <c r="C52" s="409"/>
      <c r="D52" s="409"/>
      <c r="E52" s="409"/>
      <c r="F52" s="409"/>
      <c r="G52" s="409"/>
      <c r="H52" s="410"/>
      <c r="I52" s="150" t="s">
        <v>886</v>
      </c>
      <c r="J52" s="122" t="s">
        <v>950</v>
      </c>
      <c r="K52" s="254">
        <f>K53+K54</f>
        <v>9.6</v>
      </c>
      <c r="L52" s="254">
        <f>L53+L54</f>
        <v>9.7</v>
      </c>
      <c r="M52" s="254">
        <f>M53+M54</f>
        <v>10</v>
      </c>
      <c r="N52" s="255">
        <f>N53+N54</f>
        <v>10.3</v>
      </c>
    </row>
    <row r="53" spans="1:14" ht="15.75">
      <c r="A53" s="54"/>
      <c r="B53" s="54"/>
      <c r="C53" s="54"/>
      <c r="D53" s="54"/>
      <c r="E53" s="54"/>
      <c r="F53" s="54"/>
      <c r="G53" s="54"/>
      <c r="H53" s="55"/>
      <c r="I53" s="151"/>
      <c r="J53" s="120" t="s">
        <v>946</v>
      </c>
      <c r="K53" s="276">
        <v>9.6</v>
      </c>
      <c r="L53" s="276">
        <v>9.7</v>
      </c>
      <c r="M53" s="276">
        <v>10</v>
      </c>
      <c r="N53" s="277">
        <v>10.3</v>
      </c>
    </row>
    <row r="54" spans="1:14" ht="15.75">
      <c r="A54" s="54"/>
      <c r="B54" s="54"/>
      <c r="C54" s="54"/>
      <c r="D54" s="54"/>
      <c r="E54" s="54"/>
      <c r="F54" s="54"/>
      <c r="G54" s="54"/>
      <c r="H54" s="55"/>
      <c r="I54" s="151"/>
      <c r="J54" s="121" t="s">
        <v>947</v>
      </c>
      <c r="K54" s="280"/>
      <c r="L54" s="281"/>
      <c r="M54" s="281"/>
      <c r="N54" s="282"/>
    </row>
    <row r="55" spans="1:14" s="400" customFormat="1" ht="15.75">
      <c r="A55" s="409"/>
      <c r="B55" s="409"/>
      <c r="C55" s="409"/>
      <c r="D55" s="409"/>
      <c r="E55" s="409"/>
      <c r="F55" s="409"/>
      <c r="G55" s="409"/>
      <c r="H55" s="410"/>
      <c r="I55" s="150" t="s">
        <v>887</v>
      </c>
      <c r="J55" s="122" t="s">
        <v>951</v>
      </c>
      <c r="K55" s="254">
        <f>K56+K57</f>
        <v>21.6</v>
      </c>
      <c r="L55" s="254">
        <f>L56+L57</f>
        <v>24.8</v>
      </c>
      <c r="M55" s="254">
        <f>M56+M57</f>
        <v>25.400000000000002</v>
      </c>
      <c r="N55" s="255">
        <f>N56+N57</f>
        <v>26.3</v>
      </c>
    </row>
    <row r="56" spans="1:14" ht="15.75">
      <c r="A56" s="54"/>
      <c r="B56" s="54"/>
      <c r="C56" s="54"/>
      <c r="D56" s="54"/>
      <c r="E56" s="54"/>
      <c r="F56" s="54"/>
      <c r="G56" s="54"/>
      <c r="H56" s="55"/>
      <c r="I56" s="151"/>
      <c r="J56" s="120" t="s">
        <v>946</v>
      </c>
      <c r="K56" s="276">
        <v>21.5</v>
      </c>
      <c r="L56" s="276">
        <v>24.7</v>
      </c>
      <c r="M56" s="276">
        <v>25.3</v>
      </c>
      <c r="N56" s="277">
        <v>26.2</v>
      </c>
    </row>
    <row r="57" spans="1:14" ht="15.75">
      <c r="A57" s="54"/>
      <c r="B57" s="54"/>
      <c r="C57" s="54"/>
      <c r="D57" s="54"/>
      <c r="E57" s="54"/>
      <c r="F57" s="54"/>
      <c r="G57" s="54"/>
      <c r="H57" s="55"/>
      <c r="I57" s="151"/>
      <c r="J57" s="121" t="s">
        <v>947</v>
      </c>
      <c r="K57" s="276">
        <v>0.1</v>
      </c>
      <c r="L57" s="276">
        <v>0.1</v>
      </c>
      <c r="M57" s="276">
        <v>0.1</v>
      </c>
      <c r="N57" s="277">
        <v>0.1</v>
      </c>
    </row>
    <row r="58" spans="1:14" s="400" customFormat="1" ht="15.75">
      <c r="A58" s="409"/>
      <c r="B58" s="409"/>
      <c r="C58" s="409"/>
      <c r="D58" s="409"/>
      <c r="E58" s="409"/>
      <c r="F58" s="409"/>
      <c r="G58" s="409"/>
      <c r="H58" s="410"/>
      <c r="I58" s="150" t="s">
        <v>890</v>
      </c>
      <c r="J58" s="122" t="s">
        <v>954</v>
      </c>
      <c r="K58" s="254">
        <f>K59+K60</f>
        <v>-176.9</v>
      </c>
      <c r="L58" s="254">
        <f>L59+L60</f>
        <v>-232.3</v>
      </c>
      <c r="M58" s="254">
        <f>M59+M60</f>
        <v>-237.8</v>
      </c>
      <c r="N58" s="255">
        <f>N59+N60</f>
        <v>-246.5</v>
      </c>
    </row>
    <row r="59" spans="1:14" ht="15.75">
      <c r="A59" s="54"/>
      <c r="B59" s="54"/>
      <c r="C59" s="54"/>
      <c r="D59" s="54"/>
      <c r="E59" s="54"/>
      <c r="F59" s="54"/>
      <c r="G59" s="54"/>
      <c r="H59" s="55"/>
      <c r="I59" s="152"/>
      <c r="J59" s="120" t="s">
        <v>946</v>
      </c>
      <c r="K59" s="276">
        <v>-177.1</v>
      </c>
      <c r="L59" s="276">
        <v>-232.5</v>
      </c>
      <c r="M59" s="276">
        <v>-238</v>
      </c>
      <c r="N59" s="277">
        <v>-246.7</v>
      </c>
    </row>
    <row r="60" spans="1:14" ht="15.75">
      <c r="A60" s="54"/>
      <c r="B60" s="54"/>
      <c r="C60" s="54"/>
      <c r="D60" s="54"/>
      <c r="E60" s="54"/>
      <c r="F60" s="54"/>
      <c r="G60" s="54"/>
      <c r="H60" s="55"/>
      <c r="I60" s="152"/>
      <c r="J60" s="121" t="s">
        <v>947</v>
      </c>
      <c r="K60" s="276">
        <v>0.2</v>
      </c>
      <c r="L60" s="276">
        <v>0.2</v>
      </c>
      <c r="M60" s="276">
        <v>0.2</v>
      </c>
      <c r="N60" s="277">
        <v>0.2</v>
      </c>
    </row>
    <row r="61" spans="1:14" s="400" customFormat="1" ht="15.75">
      <c r="A61" s="409"/>
      <c r="B61" s="409"/>
      <c r="C61" s="409"/>
      <c r="D61" s="409"/>
      <c r="E61" s="409"/>
      <c r="F61" s="409"/>
      <c r="G61" s="409"/>
      <c r="H61" s="410"/>
      <c r="I61" s="150" t="s">
        <v>891</v>
      </c>
      <c r="J61" s="122" t="s">
        <v>955</v>
      </c>
      <c r="K61" s="254">
        <f>K62+K63</f>
        <v>23.2</v>
      </c>
      <c r="L61" s="254">
        <f>L62+L63</f>
        <v>38.199999999999996</v>
      </c>
      <c r="M61" s="254">
        <f>M62+M63</f>
        <v>34</v>
      </c>
      <c r="N61" s="255">
        <f>N62+N63</f>
        <v>35.199999999999996</v>
      </c>
    </row>
    <row r="62" spans="1:14" ht="15.75">
      <c r="A62" s="54"/>
      <c r="B62" s="54"/>
      <c r="C62" s="54"/>
      <c r="D62" s="54"/>
      <c r="E62" s="54"/>
      <c r="F62" s="54"/>
      <c r="G62" s="54"/>
      <c r="H62" s="55"/>
      <c r="I62" s="153"/>
      <c r="J62" s="120" t="s">
        <v>946</v>
      </c>
      <c r="K62" s="276">
        <v>20.5</v>
      </c>
      <c r="L62" s="276">
        <v>37.9</v>
      </c>
      <c r="M62" s="276">
        <v>33.7</v>
      </c>
      <c r="N62" s="277">
        <v>34.9</v>
      </c>
    </row>
    <row r="63" spans="1:14" ht="15.75">
      <c r="A63" s="54"/>
      <c r="B63" s="54"/>
      <c r="C63" s="54"/>
      <c r="D63" s="54"/>
      <c r="E63" s="54"/>
      <c r="F63" s="54"/>
      <c r="G63" s="54"/>
      <c r="H63" s="55"/>
      <c r="I63" s="153"/>
      <c r="J63" s="121" t="s">
        <v>947</v>
      </c>
      <c r="K63" s="276">
        <v>2.7</v>
      </c>
      <c r="L63" s="276">
        <v>0.3</v>
      </c>
      <c r="M63" s="276">
        <v>0.3</v>
      </c>
      <c r="N63" s="277">
        <v>0.3</v>
      </c>
    </row>
    <row r="64" spans="1:14" s="400" customFormat="1" ht="15.75">
      <c r="A64" s="409"/>
      <c r="B64" s="409"/>
      <c r="C64" s="409"/>
      <c r="D64" s="409"/>
      <c r="E64" s="409"/>
      <c r="F64" s="409"/>
      <c r="G64" s="409"/>
      <c r="H64" s="410"/>
      <c r="I64" s="150" t="s">
        <v>3</v>
      </c>
      <c r="J64" s="122" t="s">
        <v>956</v>
      </c>
      <c r="K64" s="254">
        <f>K65+K66</f>
        <v>4.3999999999999995</v>
      </c>
      <c r="L64" s="254">
        <f>L65+L66</f>
        <v>9.399999999999999</v>
      </c>
      <c r="M64" s="254">
        <f>M65+M66</f>
        <v>9.6</v>
      </c>
      <c r="N64" s="255">
        <f>N65+N66</f>
        <v>10</v>
      </c>
    </row>
    <row r="65" spans="1:14" ht="15.75">
      <c r="A65" s="54"/>
      <c r="B65" s="54"/>
      <c r="C65" s="54"/>
      <c r="D65" s="54"/>
      <c r="E65" s="54"/>
      <c r="F65" s="54"/>
      <c r="G65" s="54"/>
      <c r="H65" s="55"/>
      <c r="I65" s="153"/>
      <c r="J65" s="120" t="s">
        <v>946</v>
      </c>
      <c r="K65" s="276">
        <v>0.1</v>
      </c>
      <c r="L65" s="276">
        <v>5.1</v>
      </c>
      <c r="M65" s="276">
        <v>5.3</v>
      </c>
      <c r="N65" s="277">
        <v>5.7</v>
      </c>
    </row>
    <row r="66" spans="1:14" ht="15.75">
      <c r="A66" s="54"/>
      <c r="B66" s="54"/>
      <c r="C66" s="54"/>
      <c r="D66" s="54"/>
      <c r="E66" s="54"/>
      <c r="F66" s="54"/>
      <c r="G66" s="54"/>
      <c r="H66" s="55"/>
      <c r="I66" s="153"/>
      <c r="J66" s="121" t="s">
        <v>947</v>
      </c>
      <c r="K66" s="276">
        <v>4.3</v>
      </c>
      <c r="L66" s="276">
        <v>4.3</v>
      </c>
      <c r="M66" s="276">
        <v>4.3</v>
      </c>
      <c r="N66" s="277">
        <v>4.3</v>
      </c>
    </row>
    <row r="67" spans="1:14" s="400" customFormat="1" ht="31.5">
      <c r="A67" s="409"/>
      <c r="B67" s="409"/>
      <c r="C67" s="409"/>
      <c r="D67" s="409"/>
      <c r="E67" s="409"/>
      <c r="F67" s="409"/>
      <c r="G67" s="409"/>
      <c r="H67" s="410"/>
      <c r="I67" s="150" t="s">
        <v>27</v>
      </c>
      <c r="J67" s="122" t="s">
        <v>957</v>
      </c>
      <c r="K67" s="254">
        <f>K68+K69</f>
        <v>25.1</v>
      </c>
      <c r="L67" s="254">
        <f>L68+L69</f>
        <v>25.200000000000003</v>
      </c>
      <c r="M67" s="254">
        <f>M68+M69</f>
        <v>25.700000000000003</v>
      </c>
      <c r="N67" s="255">
        <f>N68+N69</f>
        <v>26.700000000000003</v>
      </c>
    </row>
    <row r="68" spans="1:14" ht="15.75">
      <c r="A68" s="54"/>
      <c r="B68" s="54"/>
      <c r="C68" s="54"/>
      <c r="D68" s="54"/>
      <c r="E68" s="54"/>
      <c r="F68" s="54"/>
      <c r="G68" s="54"/>
      <c r="H68" s="55"/>
      <c r="I68" s="153"/>
      <c r="J68" s="120" t="s">
        <v>946</v>
      </c>
      <c r="K68" s="276">
        <v>18.2</v>
      </c>
      <c r="L68" s="276">
        <v>18.3</v>
      </c>
      <c r="M68" s="276">
        <v>18.8</v>
      </c>
      <c r="N68" s="277">
        <v>19.8</v>
      </c>
    </row>
    <row r="69" spans="1:14" ht="15.75">
      <c r="A69" s="54"/>
      <c r="B69" s="54"/>
      <c r="C69" s="54"/>
      <c r="D69" s="54"/>
      <c r="E69" s="54"/>
      <c r="F69" s="54"/>
      <c r="G69" s="54"/>
      <c r="H69" s="55"/>
      <c r="I69" s="153"/>
      <c r="J69" s="121" t="s">
        <v>947</v>
      </c>
      <c r="K69" s="276">
        <v>6.9</v>
      </c>
      <c r="L69" s="276">
        <v>6.9</v>
      </c>
      <c r="M69" s="276">
        <v>6.9</v>
      </c>
      <c r="N69" s="277">
        <v>6.9</v>
      </c>
    </row>
    <row r="70" spans="1:14" s="400" customFormat="1" ht="15.75">
      <c r="A70" s="409"/>
      <c r="B70" s="409"/>
      <c r="C70" s="409"/>
      <c r="D70" s="409"/>
      <c r="E70" s="409"/>
      <c r="F70" s="409"/>
      <c r="G70" s="409"/>
      <c r="H70" s="410"/>
      <c r="I70" s="150" t="s">
        <v>34</v>
      </c>
      <c r="J70" s="122" t="s">
        <v>958</v>
      </c>
      <c r="K70" s="254">
        <f>K71+K72</f>
        <v>971.9</v>
      </c>
      <c r="L70" s="254">
        <f>L71+L72</f>
        <v>1001.9</v>
      </c>
      <c r="M70" s="254">
        <f>M71+M72</f>
        <v>1150.3999999999999</v>
      </c>
      <c r="N70" s="255">
        <f>N71+N72</f>
        <v>1152.5</v>
      </c>
    </row>
    <row r="71" spans="1:14" ht="15.75">
      <c r="A71" s="54"/>
      <c r="B71" s="54"/>
      <c r="C71" s="54"/>
      <c r="D71" s="54"/>
      <c r="E71" s="54"/>
      <c r="F71" s="54"/>
      <c r="G71" s="54"/>
      <c r="H71" s="55"/>
      <c r="I71" s="153"/>
      <c r="J71" s="120" t="s">
        <v>946</v>
      </c>
      <c r="K71" s="276">
        <v>945.3</v>
      </c>
      <c r="L71" s="276">
        <v>975.3</v>
      </c>
      <c r="M71" s="276">
        <v>1123.8</v>
      </c>
      <c r="N71" s="277">
        <v>1125.9</v>
      </c>
    </row>
    <row r="72" spans="1:14" ht="15.75">
      <c r="A72" s="54"/>
      <c r="B72" s="54"/>
      <c r="C72" s="54"/>
      <c r="D72" s="54"/>
      <c r="E72" s="54"/>
      <c r="F72" s="54"/>
      <c r="G72" s="54"/>
      <c r="H72" s="55"/>
      <c r="I72" s="153"/>
      <c r="J72" s="121" t="s">
        <v>947</v>
      </c>
      <c r="K72" s="276">
        <v>26.6</v>
      </c>
      <c r="L72" s="276">
        <v>26.6</v>
      </c>
      <c r="M72" s="276">
        <v>26.6</v>
      </c>
      <c r="N72" s="277">
        <v>26.6</v>
      </c>
    </row>
    <row r="73" spans="1:14" s="400" customFormat="1" ht="15.75">
      <c r="A73" s="409"/>
      <c r="B73" s="409"/>
      <c r="C73" s="409"/>
      <c r="D73" s="409"/>
      <c r="E73" s="409"/>
      <c r="F73" s="409"/>
      <c r="G73" s="409"/>
      <c r="H73" s="410"/>
      <c r="I73" s="150" t="s">
        <v>893</v>
      </c>
      <c r="J73" s="122" t="s">
        <v>961</v>
      </c>
      <c r="K73" s="254">
        <f>K74+K75</f>
        <v>12.4</v>
      </c>
      <c r="L73" s="254">
        <f>L74+L75</f>
        <v>20.5</v>
      </c>
      <c r="M73" s="254">
        <f>M74+M75</f>
        <v>21</v>
      </c>
      <c r="N73" s="255">
        <f>N74+N75</f>
        <v>21.7</v>
      </c>
    </row>
    <row r="74" spans="1:14" ht="15.75">
      <c r="A74" s="54"/>
      <c r="B74" s="54"/>
      <c r="C74" s="54"/>
      <c r="D74" s="54"/>
      <c r="E74" s="54"/>
      <c r="F74" s="54"/>
      <c r="G74" s="54"/>
      <c r="H74" s="55"/>
      <c r="I74" s="152"/>
      <c r="J74" s="120" t="s">
        <v>946</v>
      </c>
      <c r="K74" s="276">
        <v>1.3</v>
      </c>
      <c r="L74" s="276">
        <v>9.3</v>
      </c>
      <c r="M74" s="276">
        <v>9.8</v>
      </c>
      <c r="N74" s="277">
        <v>10.5</v>
      </c>
    </row>
    <row r="75" spans="1:14" ht="15.75">
      <c r="A75" s="54"/>
      <c r="B75" s="54"/>
      <c r="C75" s="54"/>
      <c r="D75" s="54"/>
      <c r="E75" s="54"/>
      <c r="F75" s="54"/>
      <c r="G75" s="54"/>
      <c r="H75" s="55"/>
      <c r="I75" s="152"/>
      <c r="J75" s="121" t="s">
        <v>947</v>
      </c>
      <c r="K75" s="276">
        <v>11.1</v>
      </c>
      <c r="L75" s="276">
        <v>11.2</v>
      </c>
      <c r="M75" s="276">
        <v>11.2</v>
      </c>
      <c r="N75" s="277">
        <v>11.2</v>
      </c>
    </row>
    <row r="76" spans="1:14" s="400" customFormat="1" ht="15.75">
      <c r="A76" s="409"/>
      <c r="B76" s="409"/>
      <c r="C76" s="409"/>
      <c r="D76" s="409"/>
      <c r="E76" s="409"/>
      <c r="F76" s="409"/>
      <c r="G76" s="409"/>
      <c r="H76" s="410"/>
      <c r="I76" s="150" t="s">
        <v>894</v>
      </c>
      <c r="J76" s="122" t="s">
        <v>962</v>
      </c>
      <c r="K76" s="254">
        <f>K77+K78</f>
        <v>1094.6999999999998</v>
      </c>
      <c r="L76" s="254">
        <f>L77+L78</f>
        <v>1151.4</v>
      </c>
      <c r="M76" s="254">
        <f>M77+M78</f>
        <v>1239.3000000000002</v>
      </c>
      <c r="N76" s="255">
        <f>N77+N78</f>
        <v>1241.1</v>
      </c>
    </row>
    <row r="77" spans="1:14" ht="15.75">
      <c r="A77" s="54"/>
      <c r="B77" s="54"/>
      <c r="C77" s="54"/>
      <c r="D77" s="54"/>
      <c r="E77" s="54"/>
      <c r="F77" s="54"/>
      <c r="G77" s="54"/>
      <c r="H77" s="55"/>
      <c r="I77" s="152"/>
      <c r="J77" s="120" t="s">
        <v>946</v>
      </c>
      <c r="K77" s="276">
        <v>539.3</v>
      </c>
      <c r="L77" s="276">
        <v>757.3</v>
      </c>
      <c r="M77" s="276">
        <v>845.2</v>
      </c>
      <c r="N77" s="277">
        <v>847</v>
      </c>
    </row>
    <row r="78" spans="1:14" ht="15.75">
      <c r="A78" s="54"/>
      <c r="B78" s="54"/>
      <c r="C78" s="54"/>
      <c r="D78" s="54"/>
      <c r="E78" s="54"/>
      <c r="F78" s="54"/>
      <c r="G78" s="54"/>
      <c r="H78" s="55"/>
      <c r="I78" s="152"/>
      <c r="J78" s="121" t="s">
        <v>947</v>
      </c>
      <c r="K78" s="276">
        <v>555.4</v>
      </c>
      <c r="L78" s="276">
        <v>394.1</v>
      </c>
      <c r="M78" s="276">
        <v>394.1</v>
      </c>
      <c r="N78" s="277">
        <v>394.1</v>
      </c>
    </row>
    <row r="79" spans="1:14" s="400" customFormat="1" ht="15.75">
      <c r="A79" s="409"/>
      <c r="B79" s="409"/>
      <c r="C79" s="409"/>
      <c r="D79" s="409"/>
      <c r="E79" s="409"/>
      <c r="F79" s="409"/>
      <c r="G79" s="409"/>
      <c r="H79" s="410"/>
      <c r="I79" s="150" t="s">
        <v>895</v>
      </c>
      <c r="J79" s="122" t="s">
        <v>963</v>
      </c>
      <c r="K79" s="254">
        <f>K80+K81</f>
        <v>73.7</v>
      </c>
      <c r="L79" s="254">
        <f>L80+L81</f>
        <v>86.80000000000001</v>
      </c>
      <c r="M79" s="254">
        <f>M80+M81</f>
        <v>89.9</v>
      </c>
      <c r="N79" s="255">
        <f>N80+N81</f>
        <v>92.10000000000001</v>
      </c>
    </row>
    <row r="80" spans="1:14" ht="15.75">
      <c r="A80" s="54"/>
      <c r="B80" s="54"/>
      <c r="C80" s="54"/>
      <c r="D80" s="54"/>
      <c r="E80" s="54"/>
      <c r="F80" s="54"/>
      <c r="G80" s="54"/>
      <c r="H80" s="55"/>
      <c r="I80" s="152"/>
      <c r="J80" s="120" t="s">
        <v>946</v>
      </c>
      <c r="K80" s="276">
        <v>68.8</v>
      </c>
      <c r="L80" s="276">
        <v>81.9</v>
      </c>
      <c r="M80" s="276">
        <v>85</v>
      </c>
      <c r="N80" s="277">
        <v>87.2</v>
      </c>
    </row>
    <row r="81" spans="1:14" ht="15.75">
      <c r="A81" s="54"/>
      <c r="B81" s="54"/>
      <c r="C81" s="54"/>
      <c r="D81" s="54"/>
      <c r="E81" s="54"/>
      <c r="F81" s="54"/>
      <c r="G81" s="54"/>
      <c r="H81" s="55"/>
      <c r="I81" s="152"/>
      <c r="J81" s="121" t="s">
        <v>947</v>
      </c>
      <c r="K81" s="276">
        <v>4.9</v>
      </c>
      <c r="L81" s="276">
        <v>4.9</v>
      </c>
      <c r="M81" s="276">
        <v>4.9</v>
      </c>
      <c r="N81" s="277">
        <v>4.9</v>
      </c>
    </row>
    <row r="82" spans="1:14" s="400" customFormat="1" ht="15.75">
      <c r="A82" s="409"/>
      <c r="B82" s="409"/>
      <c r="C82" s="409"/>
      <c r="D82" s="409"/>
      <c r="E82" s="409"/>
      <c r="F82" s="409"/>
      <c r="G82" s="409"/>
      <c r="H82" s="410"/>
      <c r="I82" s="150" t="s">
        <v>896</v>
      </c>
      <c r="J82" s="122" t="s">
        <v>967</v>
      </c>
      <c r="K82" s="254">
        <f>K83+K84</f>
        <v>234.5</v>
      </c>
      <c r="L82" s="254">
        <f>L83+L84</f>
        <v>242.20000000000002</v>
      </c>
      <c r="M82" s="254">
        <f>M83+M84</f>
        <v>253.5</v>
      </c>
      <c r="N82" s="255">
        <f>N83+N84</f>
        <v>258.2</v>
      </c>
    </row>
    <row r="83" spans="1:14" ht="15.75">
      <c r="A83" s="54"/>
      <c r="B83" s="54"/>
      <c r="C83" s="54"/>
      <c r="D83" s="54"/>
      <c r="E83" s="54"/>
      <c r="F83" s="54"/>
      <c r="G83" s="54"/>
      <c r="H83" s="55"/>
      <c r="I83" s="152"/>
      <c r="J83" s="120" t="s">
        <v>946</v>
      </c>
      <c r="K83" s="276">
        <v>220.4</v>
      </c>
      <c r="L83" s="276">
        <v>228.3</v>
      </c>
      <c r="M83" s="276">
        <v>239.6</v>
      </c>
      <c r="N83" s="277">
        <v>244.3</v>
      </c>
    </row>
    <row r="84" spans="1:14" ht="15.75">
      <c r="A84" s="54"/>
      <c r="B84" s="54"/>
      <c r="C84" s="54"/>
      <c r="D84" s="54"/>
      <c r="E84" s="54"/>
      <c r="F84" s="54"/>
      <c r="G84" s="54"/>
      <c r="H84" s="55"/>
      <c r="I84" s="152"/>
      <c r="J84" s="121" t="s">
        <v>947</v>
      </c>
      <c r="K84" s="276">
        <v>14.1</v>
      </c>
      <c r="L84" s="276">
        <v>13.9</v>
      </c>
      <c r="M84" s="276">
        <v>13.9</v>
      </c>
      <c r="N84" s="277">
        <v>13.9</v>
      </c>
    </row>
    <row r="85" spans="1:14" s="400" customFormat="1" ht="15.75">
      <c r="A85" s="409"/>
      <c r="B85" s="409"/>
      <c r="C85" s="409"/>
      <c r="D85" s="409"/>
      <c r="E85" s="409"/>
      <c r="F85" s="409"/>
      <c r="G85" s="409"/>
      <c r="H85" s="410"/>
      <c r="I85" s="150" t="s">
        <v>897</v>
      </c>
      <c r="J85" s="122" t="s">
        <v>1009</v>
      </c>
      <c r="K85" s="254">
        <f>K86+K87</f>
        <v>487.2</v>
      </c>
      <c r="L85" s="254">
        <f>L86+L87</f>
        <v>541.2</v>
      </c>
      <c r="M85" s="254">
        <f>M86+M87</f>
        <v>558.9000000000001</v>
      </c>
      <c r="N85" s="255">
        <f>N86+N87</f>
        <v>574.2</v>
      </c>
    </row>
    <row r="86" spans="1:14" ht="15.75">
      <c r="A86" s="54"/>
      <c r="B86" s="54"/>
      <c r="C86" s="54"/>
      <c r="D86" s="54"/>
      <c r="E86" s="54"/>
      <c r="F86" s="54"/>
      <c r="G86" s="54"/>
      <c r="H86" s="55"/>
      <c r="I86" s="152"/>
      <c r="J86" s="120" t="s">
        <v>946</v>
      </c>
      <c r="K86" s="276">
        <v>471.4</v>
      </c>
      <c r="L86" s="276">
        <v>531</v>
      </c>
      <c r="M86" s="276">
        <v>548.7</v>
      </c>
      <c r="N86" s="277">
        <v>564</v>
      </c>
    </row>
    <row r="87" spans="1:14" ht="15.75">
      <c r="A87" s="54"/>
      <c r="B87" s="54"/>
      <c r="C87" s="54"/>
      <c r="D87" s="54"/>
      <c r="E87" s="54"/>
      <c r="F87" s="54"/>
      <c r="G87" s="54"/>
      <c r="H87" s="55"/>
      <c r="I87" s="152"/>
      <c r="J87" s="121" t="s">
        <v>947</v>
      </c>
      <c r="K87" s="276">
        <v>15.8</v>
      </c>
      <c r="L87" s="276">
        <v>10.2</v>
      </c>
      <c r="M87" s="276">
        <v>10.2</v>
      </c>
      <c r="N87" s="277">
        <v>10.2</v>
      </c>
    </row>
    <row r="88" spans="1:14" s="400" customFormat="1" ht="15.75">
      <c r="A88" s="409"/>
      <c r="B88" s="409"/>
      <c r="C88" s="409"/>
      <c r="D88" s="409"/>
      <c r="E88" s="409"/>
      <c r="F88" s="409"/>
      <c r="G88" s="409"/>
      <c r="H88" s="410"/>
      <c r="I88" s="150" t="s">
        <v>898</v>
      </c>
      <c r="J88" s="122" t="s">
        <v>964</v>
      </c>
      <c r="K88" s="254">
        <f>K89+K90</f>
        <v>6790.2</v>
      </c>
      <c r="L88" s="254">
        <f>L89+L90</f>
        <v>7032.700000000001</v>
      </c>
      <c r="M88" s="254">
        <f>M89+M90</f>
        <v>7220.1</v>
      </c>
      <c r="N88" s="255">
        <f>N89+N90</f>
        <v>7496.900000000001</v>
      </c>
    </row>
    <row r="89" spans="1:14" ht="15.75">
      <c r="A89" s="54"/>
      <c r="B89" s="54"/>
      <c r="C89" s="54"/>
      <c r="D89" s="54"/>
      <c r="E89" s="54"/>
      <c r="F89" s="54"/>
      <c r="G89" s="54"/>
      <c r="H89" s="55"/>
      <c r="I89" s="152"/>
      <c r="J89" s="120" t="s">
        <v>946</v>
      </c>
      <c r="K89" s="276">
        <v>6761.5</v>
      </c>
      <c r="L89" s="276">
        <v>7004.1</v>
      </c>
      <c r="M89" s="276">
        <v>7191.5</v>
      </c>
      <c r="N89" s="277">
        <v>7468.3</v>
      </c>
    </row>
    <row r="90" spans="1:14" ht="15.75">
      <c r="A90" s="54"/>
      <c r="B90" s="54"/>
      <c r="C90" s="54"/>
      <c r="D90" s="54"/>
      <c r="E90" s="54"/>
      <c r="F90" s="54"/>
      <c r="G90" s="54"/>
      <c r="H90" s="55"/>
      <c r="I90" s="152"/>
      <c r="J90" s="121" t="s">
        <v>947</v>
      </c>
      <c r="K90" s="276">
        <v>28.7</v>
      </c>
      <c r="L90" s="276">
        <v>28.6</v>
      </c>
      <c r="M90" s="276">
        <v>28.6</v>
      </c>
      <c r="N90" s="277">
        <v>28.6</v>
      </c>
    </row>
    <row r="91" spans="1:14" s="400" customFormat="1" ht="15.75">
      <c r="A91" s="409"/>
      <c r="B91" s="409"/>
      <c r="C91" s="409"/>
      <c r="D91" s="409"/>
      <c r="E91" s="409"/>
      <c r="F91" s="409"/>
      <c r="G91" s="409"/>
      <c r="H91" s="410"/>
      <c r="I91" s="150" t="s">
        <v>899</v>
      </c>
      <c r="J91" s="122" t="s">
        <v>965</v>
      </c>
      <c r="K91" s="254">
        <f>K92+K93</f>
        <v>905.1999999999999</v>
      </c>
      <c r="L91" s="254">
        <f>L92+L93</f>
        <v>962.5</v>
      </c>
      <c r="M91" s="254">
        <f>M92+M93</f>
        <v>997</v>
      </c>
      <c r="N91" s="255">
        <f>N92+N93</f>
        <v>1018.0999999999999</v>
      </c>
    </row>
    <row r="92" spans="1:14" ht="15.75">
      <c r="A92" s="54"/>
      <c r="B92" s="54"/>
      <c r="C92" s="54"/>
      <c r="D92" s="54"/>
      <c r="E92" s="54"/>
      <c r="F92" s="54"/>
      <c r="G92" s="54"/>
      <c r="H92" s="55"/>
      <c r="I92" s="152"/>
      <c r="J92" s="120" t="s">
        <v>946</v>
      </c>
      <c r="K92" s="276">
        <v>904.4</v>
      </c>
      <c r="L92" s="276">
        <v>961.7</v>
      </c>
      <c r="M92" s="276">
        <v>996.2</v>
      </c>
      <c r="N92" s="277">
        <v>1017.3</v>
      </c>
    </row>
    <row r="93" spans="1:14" ht="15.75">
      <c r="A93" s="54"/>
      <c r="B93" s="54"/>
      <c r="C93" s="54"/>
      <c r="D93" s="54"/>
      <c r="E93" s="54"/>
      <c r="F93" s="54"/>
      <c r="G93" s="54"/>
      <c r="H93" s="55"/>
      <c r="I93" s="152"/>
      <c r="J93" s="121" t="s">
        <v>947</v>
      </c>
      <c r="K93" s="276">
        <v>0.8</v>
      </c>
      <c r="L93" s="276">
        <v>0.8</v>
      </c>
      <c r="M93" s="276">
        <v>0.8</v>
      </c>
      <c r="N93" s="277">
        <v>0.8</v>
      </c>
    </row>
    <row r="94" spans="1:14" s="400" customFormat="1" ht="15.75">
      <c r="A94" s="409"/>
      <c r="B94" s="409"/>
      <c r="C94" s="409"/>
      <c r="D94" s="409"/>
      <c r="E94" s="409"/>
      <c r="F94" s="409"/>
      <c r="G94" s="409"/>
      <c r="H94" s="410"/>
      <c r="I94" s="150" t="s">
        <v>900</v>
      </c>
      <c r="J94" s="122" t="s">
        <v>966</v>
      </c>
      <c r="K94" s="254">
        <f>K95+K96</f>
        <v>1.9</v>
      </c>
      <c r="L94" s="254">
        <f>L95+L96</f>
        <v>1.9</v>
      </c>
      <c r="M94" s="254">
        <f>M95+M96</f>
        <v>2</v>
      </c>
      <c r="N94" s="255">
        <f>N95+N96</f>
        <v>2</v>
      </c>
    </row>
    <row r="95" spans="1:14" ht="15.75">
      <c r="A95" s="54"/>
      <c r="B95" s="54"/>
      <c r="C95" s="54"/>
      <c r="D95" s="54"/>
      <c r="E95" s="54"/>
      <c r="F95" s="54"/>
      <c r="G95" s="54"/>
      <c r="H95" s="55"/>
      <c r="I95" s="152"/>
      <c r="J95" s="120" t="s">
        <v>946</v>
      </c>
      <c r="K95" s="276">
        <v>1.9</v>
      </c>
      <c r="L95" s="276">
        <v>1.9</v>
      </c>
      <c r="M95" s="276">
        <v>2</v>
      </c>
      <c r="N95" s="277">
        <v>2</v>
      </c>
    </row>
    <row r="96" spans="1:14" ht="16.5" thickBot="1">
      <c r="A96" s="54"/>
      <c r="B96" s="54"/>
      <c r="C96" s="54"/>
      <c r="D96" s="54"/>
      <c r="E96" s="54"/>
      <c r="F96" s="54"/>
      <c r="G96" s="54"/>
      <c r="H96" s="55"/>
      <c r="I96" s="154"/>
      <c r="J96" s="121" t="s">
        <v>947</v>
      </c>
      <c r="K96" s="407"/>
      <c r="L96" s="407"/>
      <c r="M96" s="407"/>
      <c r="N96" s="408"/>
    </row>
    <row r="97" spans="1:14" ht="19.5" thickTop="1">
      <c r="A97" s="54"/>
      <c r="B97" s="54"/>
      <c r="C97" s="54"/>
      <c r="D97" s="54"/>
      <c r="E97" s="54"/>
      <c r="F97" s="54"/>
      <c r="G97" s="54"/>
      <c r="H97" s="55"/>
      <c r="I97" s="99"/>
      <c r="J97" s="119" t="s">
        <v>948</v>
      </c>
      <c r="K97" s="47">
        <f>K7-K40+0.1</f>
        <v>-58.800000000001454</v>
      </c>
      <c r="L97" s="47">
        <f>L7-L40</f>
        <v>-101.19919999999911</v>
      </c>
      <c r="M97" s="47">
        <f>M7-M40</f>
        <v>-108.19920000000275</v>
      </c>
      <c r="N97" s="48">
        <f>N7-N40</f>
        <v>0.000800000001618173</v>
      </c>
    </row>
    <row r="98" spans="1:14" ht="15">
      <c r="A98" s="54"/>
      <c r="B98" s="54"/>
      <c r="C98" s="54"/>
      <c r="D98" s="54"/>
      <c r="E98" s="54"/>
      <c r="F98" s="54"/>
      <c r="G98" s="54"/>
      <c r="H98" s="55"/>
      <c r="I98" s="103"/>
      <c r="J98" s="38"/>
      <c r="K98" s="59"/>
      <c r="L98" s="59"/>
      <c r="M98" s="59"/>
      <c r="N98" s="71"/>
    </row>
    <row r="99" spans="9:14" ht="19.5" thickBot="1">
      <c r="I99" s="155"/>
      <c r="J99" s="119" t="s">
        <v>969</v>
      </c>
      <c r="K99" s="84">
        <f>K101+K104+K110</f>
        <v>58.799999999999976</v>
      </c>
      <c r="L99" s="84">
        <f>L101+L104+L110</f>
        <v>101.19999999999999</v>
      </c>
      <c r="M99" s="84">
        <f>M101+M104+M110</f>
        <v>108.19999999999997</v>
      </c>
      <c r="N99" s="85">
        <f>N101+N104+N110</f>
        <v>0</v>
      </c>
    </row>
    <row r="100" spans="9:14" ht="15.75" thickTop="1">
      <c r="I100" s="88"/>
      <c r="J100" s="123"/>
      <c r="K100" s="89"/>
      <c r="L100" s="89"/>
      <c r="M100" s="89"/>
      <c r="N100" s="90"/>
    </row>
    <row r="101" spans="9:14" ht="17.25">
      <c r="I101" s="100" t="s">
        <v>11</v>
      </c>
      <c r="J101" s="110" t="s">
        <v>970</v>
      </c>
      <c r="K101" s="52">
        <f aca="true" t="shared" si="1" ref="K101:N102">K102</f>
        <v>6.4</v>
      </c>
      <c r="L101" s="52">
        <f t="shared" si="1"/>
        <v>0</v>
      </c>
      <c r="M101" s="52">
        <f t="shared" si="1"/>
        <v>0</v>
      </c>
      <c r="N101" s="74">
        <f t="shared" si="1"/>
        <v>0</v>
      </c>
    </row>
    <row r="102" spans="9:14" ht="15">
      <c r="I102" s="103" t="s">
        <v>51</v>
      </c>
      <c r="J102" s="446" t="s">
        <v>971</v>
      </c>
      <c r="K102" s="18">
        <f t="shared" si="1"/>
        <v>6.4</v>
      </c>
      <c r="L102" s="18">
        <f t="shared" si="1"/>
        <v>0</v>
      </c>
      <c r="M102" s="18">
        <f t="shared" si="1"/>
        <v>0</v>
      </c>
      <c r="N102" s="75">
        <f t="shared" si="1"/>
        <v>0</v>
      </c>
    </row>
    <row r="103" spans="9:14" ht="15">
      <c r="I103" s="104" t="s">
        <v>76</v>
      </c>
      <c r="J103" s="113" t="s">
        <v>972</v>
      </c>
      <c r="K103" s="17">
        <v>6.4</v>
      </c>
      <c r="L103" s="17">
        <v>0</v>
      </c>
      <c r="M103" s="17">
        <v>0</v>
      </c>
      <c r="N103" s="77">
        <v>0</v>
      </c>
    </row>
    <row r="104" spans="9:14" ht="17.25">
      <c r="I104" s="100" t="s">
        <v>12</v>
      </c>
      <c r="J104" s="110" t="s">
        <v>974</v>
      </c>
      <c r="K104" s="52">
        <f>K105+K106+K107</f>
        <v>-45.5</v>
      </c>
      <c r="L104" s="52">
        <f>L105+L106+L107</f>
        <v>101.19999999999999</v>
      </c>
      <c r="M104" s="52">
        <f>M105+M106+M107</f>
        <v>108.19999999999997</v>
      </c>
      <c r="N104" s="74">
        <f>N105+N106+N107</f>
        <v>-141.4</v>
      </c>
    </row>
    <row r="105" spans="9:14" ht="15">
      <c r="I105" s="103" t="s">
        <v>693</v>
      </c>
      <c r="J105" s="446" t="s">
        <v>1057</v>
      </c>
      <c r="K105" s="18">
        <v>-52</v>
      </c>
      <c r="L105" s="18">
        <v>0</v>
      </c>
      <c r="M105" s="18">
        <v>0</v>
      </c>
      <c r="N105" s="75">
        <v>0</v>
      </c>
    </row>
    <row r="106" spans="9:14" ht="15">
      <c r="I106" s="103" t="s">
        <v>742</v>
      </c>
      <c r="J106" s="446" t="s">
        <v>1043</v>
      </c>
      <c r="K106" s="18">
        <v>-40.8</v>
      </c>
      <c r="L106" s="18">
        <v>-51.5</v>
      </c>
      <c r="M106" s="18">
        <v>-54.2</v>
      </c>
      <c r="N106" s="75">
        <v>-60.4</v>
      </c>
    </row>
    <row r="107" spans="9:14" ht="15">
      <c r="I107" s="103" t="s">
        <v>841</v>
      </c>
      <c r="J107" s="446" t="s">
        <v>976</v>
      </c>
      <c r="K107" s="18">
        <f>K108+K109</f>
        <v>47.3</v>
      </c>
      <c r="L107" s="18">
        <f>L108+L109</f>
        <v>152.7</v>
      </c>
      <c r="M107" s="18">
        <f>M108+M109</f>
        <v>162.39999999999998</v>
      </c>
      <c r="N107" s="75">
        <f>N108+N109</f>
        <v>-81</v>
      </c>
    </row>
    <row r="108" spans="9:14" ht="15">
      <c r="I108" s="103"/>
      <c r="J108" s="113" t="s">
        <v>985</v>
      </c>
      <c r="K108" s="18">
        <v>133.1</v>
      </c>
      <c r="L108" s="18">
        <v>227.9</v>
      </c>
      <c r="M108" s="18">
        <v>241.2</v>
      </c>
      <c r="N108" s="75">
        <v>0</v>
      </c>
    </row>
    <row r="109" spans="9:14" ht="15">
      <c r="I109" s="103"/>
      <c r="J109" s="113" t="s">
        <v>977</v>
      </c>
      <c r="K109" s="18">
        <v>-85.8</v>
      </c>
      <c r="L109" s="18">
        <v>-75.2</v>
      </c>
      <c r="M109" s="18">
        <v>-78.8</v>
      </c>
      <c r="N109" s="75">
        <v>-81</v>
      </c>
    </row>
    <row r="110" spans="9:14" ht="21" customHeight="1" thickBot="1">
      <c r="I110" s="384" t="s">
        <v>22</v>
      </c>
      <c r="J110" s="295" t="s">
        <v>1044</v>
      </c>
      <c r="K110" s="272">
        <f>K111-(-K112)</f>
        <v>97.89999999999998</v>
      </c>
      <c r="L110" s="272">
        <f>L111-(-L112)</f>
        <v>0</v>
      </c>
      <c r="M110" s="272">
        <f>M111-(-M112)</f>
        <v>0</v>
      </c>
      <c r="N110" s="273">
        <f>N111-(-N112)</f>
        <v>141.39999999999998</v>
      </c>
    </row>
    <row r="111" spans="9:14" ht="15" hidden="1">
      <c r="I111" s="265" t="s">
        <v>874</v>
      </c>
      <c r="J111" s="291" t="s">
        <v>901</v>
      </c>
      <c r="K111" s="292">
        <v>697</v>
      </c>
      <c r="L111" s="292">
        <v>599.1</v>
      </c>
      <c r="M111" s="292">
        <v>599.1</v>
      </c>
      <c r="N111" s="293">
        <v>599.1</v>
      </c>
    </row>
    <row r="112" spans="9:14" ht="15.75" hidden="1" thickBot="1">
      <c r="I112" s="140" t="s">
        <v>875</v>
      </c>
      <c r="J112" s="126" t="s">
        <v>902</v>
      </c>
      <c r="K112" s="81">
        <v>-599.1</v>
      </c>
      <c r="L112" s="81">
        <v>-599.1</v>
      </c>
      <c r="M112" s="81">
        <v>-599.1</v>
      </c>
      <c r="N112" s="82">
        <f>141.4-599.1</f>
        <v>-457.70000000000005</v>
      </c>
    </row>
    <row r="113" spans="11:14" ht="15">
      <c r="K113" s="19"/>
      <c r="L113" s="19"/>
      <c r="M113" s="19"/>
      <c r="N113" s="19"/>
    </row>
  </sheetData>
  <sheetProtection/>
  <autoFilter ref="A5:J33"/>
  <mergeCells count="3">
    <mergeCell ref="A2:N2"/>
    <mergeCell ref="L4:N4"/>
    <mergeCell ref="M1:N1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113"/>
  <sheetViews>
    <sheetView showZeros="0" zoomScalePageLayoutView="0" workbookViewId="0" topLeftCell="A1">
      <pane xSplit="9" ySplit="5" topLeftCell="J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M1" sqref="M1:N1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7.8515625" style="15" customWidth="1"/>
    <col min="10" max="10" width="77.28125" style="10" customWidth="1"/>
    <col min="11" max="11" width="14.00390625" style="0" customWidth="1"/>
    <col min="12" max="14" width="11.28125" style="0" customWidth="1"/>
  </cols>
  <sheetData>
    <row r="1" spans="13:14" ht="15.75">
      <c r="M1" s="484" t="s">
        <v>1072</v>
      </c>
      <c r="N1" s="484"/>
    </row>
    <row r="2" spans="1:23" ht="27.75" customHeight="1">
      <c r="A2" s="452" t="s">
        <v>908</v>
      </c>
      <c r="B2" s="452"/>
      <c r="C2" s="452"/>
      <c r="D2" s="452"/>
      <c r="E2" s="452"/>
      <c r="F2" s="452"/>
      <c r="G2" s="452"/>
      <c r="H2" s="452"/>
      <c r="I2" s="452"/>
      <c r="J2" s="483" t="s">
        <v>1055</v>
      </c>
      <c r="K2" s="483"/>
      <c r="L2" s="483"/>
      <c r="M2" s="483"/>
      <c r="N2" s="483"/>
      <c r="O2" s="452"/>
      <c r="P2" s="452"/>
      <c r="Q2" s="452"/>
      <c r="R2" s="452"/>
      <c r="S2" s="452"/>
      <c r="T2" s="452"/>
      <c r="U2" s="452"/>
      <c r="V2" s="452"/>
      <c r="W2" s="452"/>
    </row>
    <row r="3" ht="15.75" thickBot="1">
      <c r="M3" s="27" t="s">
        <v>987</v>
      </c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1029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47">
        <f>'BL mil. lei'!K7/'BL %PIB (2)'!K$113*100</f>
        <v>8.713707865168539</v>
      </c>
      <c r="L7" s="47">
        <f>'BL mil. lei'!L7/'BL %PIB (2)'!L$113*100</f>
        <v>8.45875406162465</v>
      </c>
      <c r="M7" s="47">
        <f>'BL mil. lei'!M7/'BL %PIB (2)'!M$113*100</f>
        <v>8.102383000643913</v>
      </c>
      <c r="N7" s="47">
        <f>'BL mil. lei'!N7/'BL %PIB (2)'!N$113*100</f>
        <v>7.718026477541372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45">
        <f>'BL mil. lei'!K8/'BL %PIB (2)'!K$113*100</f>
        <v>2.192059925093633</v>
      </c>
      <c r="L8" s="45">
        <f>'BL mil. lei'!L8/'BL %PIB (2)'!L$113*100</f>
        <v>2.3168067226890754</v>
      </c>
      <c r="M8" s="45">
        <f>'BL mil. lei'!M8/'BL %PIB (2)'!M$113*100</f>
        <v>2.2965228589826143</v>
      </c>
      <c r="N8" s="45">
        <f>'BL mil. lei'!N8/'BL %PIB (2)'!N$113*100</f>
        <v>2.2910756501182035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43">
        <f>'BL mil. lei'!K9/'BL %PIB (2)'!K$113*100</f>
        <v>1.2809737827715355</v>
      </c>
      <c r="L9" s="43">
        <f>'BL mil. lei'!L9/'BL %PIB (2)'!L$113*100</f>
        <v>1.3820728291316526</v>
      </c>
      <c r="M9" s="43">
        <f>'BL mil. lei'!M9/'BL %PIB (2)'!M$113*100</f>
        <v>1.381841596909208</v>
      </c>
      <c r="N9" s="44">
        <f>'BL mil. lei'!N9/'BL %PIB (2)'!N$113*100</f>
        <v>1.3874704491725771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3">
        <f>'BL mil. lei'!K10/'BL %PIB (2)'!K$113*100</f>
        <v>1.25438202247191</v>
      </c>
      <c r="L10" s="23">
        <f>'BL mil. lei'!L10/'BL %PIB (2)'!L$113*100</f>
        <v>1.3396358543417368</v>
      </c>
      <c r="M10" s="23">
        <f>'BL mil. lei'!M10/'BL %PIB (2)'!M$113*100</f>
        <v>1.3385061171925303</v>
      </c>
      <c r="N10" s="37">
        <f>'BL mil. lei'!N10/'BL %PIB (2)'!N$113*100</f>
        <v>1.344148936170213</v>
      </c>
    </row>
    <row r="11" spans="1:16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411">
        <f>'BL mil. lei'!K11/'BL %PIB (2)'!K$113*100</f>
        <v>0.026591760299625466</v>
      </c>
      <c r="L11" s="411">
        <f>'BL mil. lei'!L11/'BL %PIB (2)'!L$113*100</f>
        <v>0.04243697478991597</v>
      </c>
      <c r="M11" s="411">
        <f>'BL mil. lei'!M11/'BL %PIB (2)'!M$113*100</f>
        <v>0.043335479716677394</v>
      </c>
      <c r="N11" s="412">
        <f>'BL mil. lei'!N11/'BL %PIB (2)'!N$113*100</f>
        <v>0.043321513002364066</v>
      </c>
      <c r="O11" s="187"/>
      <c r="P11" s="187"/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43">
        <f>'BL mil. lei'!K12/'BL %PIB (2)'!K$113*100</f>
        <v>0.2769288389513108</v>
      </c>
      <c r="L12" s="43">
        <f>'BL mil. lei'!L12/'BL %PIB (2)'!L$113*100</f>
        <v>0.2668067226890756</v>
      </c>
      <c r="M12" s="43">
        <f>'BL mil. lei'!M12/'BL %PIB (2)'!M$113*100</f>
        <v>0.24855119124275593</v>
      </c>
      <c r="N12" s="43">
        <f>'BL mil. lei'!N12/'BL %PIB (2)'!N$113*100</f>
        <v>0.23108747044917258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24">
        <f>'BL mil. lei'!K13/'BL %PIB (2)'!K$113*100</f>
        <v>0.13760299625468164</v>
      </c>
      <c r="L13" s="24">
        <f>'BL mil. lei'!L13/'BL %PIB (2)'!L$113*100</f>
        <v>0.1295518207282913</v>
      </c>
      <c r="M13" s="24">
        <f>'BL mil. lei'!M13/'BL %PIB (2)'!M$113*100</f>
        <v>0.11912427559562137</v>
      </c>
      <c r="N13" s="39">
        <f>'BL mil. lei'!N13/'BL %PIB (2)'!N$113*100</f>
        <v>0.10933806146572105</v>
      </c>
    </row>
    <row r="14" spans="1:14" ht="15" customHeight="1">
      <c r="A14" s="5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24">
        <f>'BL mil. lei'!K14/'BL %PIB (2)'!K$113*100</f>
        <v>0.13857677902621723</v>
      </c>
      <c r="L14" s="24">
        <f>'BL mil. lei'!L14/'BL %PIB (2)'!L$113*100</f>
        <v>0.13655462184873948</v>
      </c>
      <c r="M14" s="24">
        <f>'BL mil. lei'!M14/'BL %PIB (2)'!M$113*100</f>
        <v>0.128783000643915</v>
      </c>
      <c r="N14" s="39">
        <f>'BL mil. lei'!N14/'BL %PIB (2)'!N$113*100</f>
        <v>0.12115839243498819</v>
      </c>
    </row>
    <row r="15" spans="1:14" ht="15" customHeight="1">
      <c r="A15" s="5" t="s">
        <v>1</v>
      </c>
      <c r="B15" s="5" t="s">
        <v>1</v>
      </c>
      <c r="C15" s="5" t="s">
        <v>7</v>
      </c>
      <c r="D15" s="5" t="s">
        <v>7</v>
      </c>
      <c r="E15" s="5" t="s">
        <v>1</v>
      </c>
      <c r="F15" s="5" t="s">
        <v>2</v>
      </c>
      <c r="G15" s="5" t="s">
        <v>2</v>
      </c>
      <c r="H15" s="30"/>
      <c r="I15" s="103" t="s">
        <v>14</v>
      </c>
      <c r="J15" s="113" t="s">
        <v>921</v>
      </c>
      <c r="K15" s="360">
        <f>'BL mil. lei'!K15/'BL %PIB (2)'!K$113*100</f>
        <v>0.000749063670411985</v>
      </c>
      <c r="L15" s="360">
        <f>'BL mil. lei'!L15/'BL %PIB (2)'!L$113*100</f>
        <v>0.0007002801120448179</v>
      </c>
      <c r="M15" s="360">
        <f>'BL mil. lei'!M15/'BL %PIB (2)'!M$113*100</f>
        <v>0.000643915003219575</v>
      </c>
      <c r="N15" s="361">
        <f>'BL mil. lei'!N15/'BL %PIB (2)'!N$113*100</f>
        <v>0.000591016548463357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2</v>
      </c>
      <c r="E16" s="5" t="s">
        <v>2</v>
      </c>
      <c r="F16" s="5" t="s">
        <v>2</v>
      </c>
      <c r="G16" s="5" t="s">
        <v>2</v>
      </c>
      <c r="H16" s="30"/>
      <c r="I16" s="104" t="s">
        <v>15</v>
      </c>
      <c r="J16" s="116" t="s">
        <v>923</v>
      </c>
      <c r="K16" s="21">
        <f>'BL mil. lei'!K16/'BL %PIB (2)'!K$113*100</f>
        <v>0.6341573033707865</v>
      </c>
      <c r="L16" s="21">
        <f>'BL mil. lei'!L16/'BL %PIB (2)'!L$113*100</f>
        <v>0.6679271708683473</v>
      </c>
      <c r="M16" s="21">
        <f>'BL mil. lei'!M16/'BL %PIB (2)'!M$113*100</f>
        <v>0.6661300708306503</v>
      </c>
      <c r="N16" s="21">
        <f>'BL mil. lei'!N16/'BL %PIB (2)'!N$113*100</f>
        <v>0.6725177304964539</v>
      </c>
    </row>
    <row r="17" spans="1:14" ht="1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2</v>
      </c>
      <c r="F17" s="5" t="s">
        <v>2</v>
      </c>
      <c r="G17" s="5" t="s">
        <v>2</v>
      </c>
      <c r="H17" s="30"/>
      <c r="I17" s="103" t="s">
        <v>16</v>
      </c>
      <c r="J17" s="213" t="s">
        <v>924</v>
      </c>
      <c r="K17" s="171">
        <f>'BL mil. lei'!K17/'BL %PIB (2)'!K$113*100</f>
        <v>0.029812734082397003</v>
      </c>
      <c r="L17" s="171">
        <f>'BL mil. lei'!L17/'BL %PIB (2)'!L$113*100</f>
        <v>0.03592436974789916</v>
      </c>
      <c r="M17" s="171">
        <f>'BL mil. lei'!M17/'BL %PIB (2)'!M$113*100</f>
        <v>0.03586606567933033</v>
      </c>
      <c r="N17" s="171">
        <f>'BL mil. lei'!N17/'BL %PIB (2)'!N$113*100</f>
        <v>0.03557919621749409</v>
      </c>
    </row>
    <row r="18" spans="1:14" ht="29.2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1</v>
      </c>
      <c r="F18" s="5" t="s">
        <v>2</v>
      </c>
      <c r="G18" s="5" t="s">
        <v>2</v>
      </c>
      <c r="H18" s="30"/>
      <c r="I18" s="103" t="s">
        <v>17</v>
      </c>
      <c r="J18" s="113" t="s">
        <v>1013</v>
      </c>
      <c r="K18" s="59">
        <f>'BL mil. lei'!K18/'BL %PIB (2)'!K$113*100</f>
        <v>0.029812734082397003</v>
      </c>
      <c r="L18" s="59">
        <f>'BL mil. lei'!L18/'BL %PIB (2)'!L$113*100</f>
        <v>0.03592436974789916</v>
      </c>
      <c r="M18" s="59">
        <f>'BL mil. lei'!M18/'BL %PIB (2)'!M$113*100</f>
        <v>0.03586606567933033</v>
      </c>
      <c r="N18" s="71">
        <f>'BL mil. lei'!N18/'BL %PIB (2)'!N$113*100</f>
        <v>0.03557919621749409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6</v>
      </c>
      <c r="E19" s="5" t="s">
        <v>2</v>
      </c>
      <c r="F19" s="5" t="s">
        <v>2</v>
      </c>
      <c r="G19" s="5" t="s">
        <v>2</v>
      </c>
      <c r="H19" s="30"/>
      <c r="I19" s="103" t="s">
        <v>20</v>
      </c>
      <c r="J19" s="116" t="s">
        <v>927</v>
      </c>
      <c r="K19" s="298">
        <f>'BL mil. lei'!K19/'BL %PIB (2)'!K$113*100</f>
        <v>0.0006741573033707865</v>
      </c>
      <c r="L19" s="298">
        <f>'BL mil. lei'!L19/'BL %PIB (2)'!L$113*100</f>
        <v>0.0005602240896358543</v>
      </c>
      <c r="M19" s="298">
        <f>'BL mil. lei'!M19/'BL %PIB (2)'!M$113*100</f>
        <v>0.00051513200257566</v>
      </c>
      <c r="N19" s="413">
        <f>'BL mil. lei'!N19/'BL %PIB (2)'!N$113*100</f>
        <v>0.0004728132387706856</v>
      </c>
    </row>
    <row r="20" spans="1:14" ht="15" customHeight="1">
      <c r="A20" s="5"/>
      <c r="B20" s="5"/>
      <c r="C20" s="5"/>
      <c r="D20" s="5"/>
      <c r="E20" s="5"/>
      <c r="F20" s="5"/>
      <c r="G20" s="5"/>
      <c r="H20" s="30"/>
      <c r="I20" s="103"/>
      <c r="J20" s="113" t="s">
        <v>1010</v>
      </c>
      <c r="K20" s="298">
        <f>'BL mil. lei'!K20/'BL %PIB (2)'!K$113*100</f>
        <v>0.0006741573033707865</v>
      </c>
      <c r="L20" s="298">
        <f>'BL mil. lei'!L20/'BL %PIB (2)'!L$113*100</f>
        <v>0.0005602240896358543</v>
      </c>
      <c r="M20" s="298">
        <f>'BL mil. lei'!M20/'BL %PIB (2)'!M$113*100</f>
        <v>0.00051513200257566</v>
      </c>
      <c r="N20" s="414">
        <f>'BL mil. lei'!N20/'BL %PIB (2)'!N$113*100</f>
        <v>0.0004728132387706856</v>
      </c>
    </row>
    <row r="21" spans="1:14" s="12" customFormat="1" ht="15.75" customHeight="1">
      <c r="A21" s="11" t="s">
        <v>1</v>
      </c>
      <c r="B21" s="11" t="s">
        <v>1</v>
      </c>
      <c r="C21" s="11" t="s">
        <v>11</v>
      </c>
      <c r="D21" s="11" t="s">
        <v>11</v>
      </c>
      <c r="E21" s="11" t="s">
        <v>2</v>
      </c>
      <c r="F21" s="11" t="s">
        <v>2</v>
      </c>
      <c r="G21" s="11" t="s">
        <v>2</v>
      </c>
      <c r="H21" s="33"/>
      <c r="I21" s="105" t="s">
        <v>23</v>
      </c>
      <c r="J21" s="214" t="s">
        <v>929</v>
      </c>
      <c r="K21" s="57">
        <f>'BL mil. lei'!K21/'BL %PIB (2)'!K$113*100</f>
        <v>0.30629213483146067</v>
      </c>
      <c r="L21" s="57">
        <f>'BL mil. lei'!L21/'BL %PIB (2)'!L$113*100</f>
        <v>0.3310224089635854</v>
      </c>
      <c r="M21" s="57">
        <f>'BL mil. lei'!M21/'BL %PIB (2)'!M$113*100</f>
        <v>0.3444945267224726</v>
      </c>
      <c r="N21" s="58">
        <f>'BL mil. lei'!N21/'BL %PIB (2)'!N$113*100</f>
        <v>0.34397163120567376</v>
      </c>
    </row>
    <row r="22" spans="1:14" ht="30.75" customHeight="1">
      <c r="A22" s="5" t="s">
        <v>1</v>
      </c>
      <c r="B22" s="5" t="s">
        <v>1</v>
      </c>
      <c r="C22" s="5" t="s">
        <v>11</v>
      </c>
      <c r="D22" s="5" t="s">
        <v>12</v>
      </c>
      <c r="E22" s="5" t="s">
        <v>2</v>
      </c>
      <c r="F22" s="5" t="s">
        <v>2</v>
      </c>
      <c r="G22" s="5" t="s">
        <v>2</v>
      </c>
      <c r="H22" s="30"/>
      <c r="I22" s="103" t="s">
        <v>24</v>
      </c>
      <c r="J22" s="213" t="s">
        <v>930</v>
      </c>
      <c r="K22" s="59">
        <f>'BL mil. lei'!K22/'BL %PIB (2)'!K$113*100</f>
        <v>0.02853932584269663</v>
      </c>
      <c r="L22" s="59">
        <f>'BL mil. lei'!L22/'BL %PIB (2)'!L$113*100</f>
        <v>0.028011204481792715</v>
      </c>
      <c r="M22" s="59">
        <f>'BL mil. lei'!M22/'BL %PIB (2)'!M$113*100</f>
        <v>0.030264005151320023</v>
      </c>
      <c r="N22" s="39">
        <f>'BL mil. lei'!N22/'BL %PIB (2)'!N$113*100</f>
        <v>0.054964539007092195</v>
      </c>
    </row>
    <row r="23" spans="1:14" ht="15" customHeight="1">
      <c r="A23" s="5" t="s">
        <v>1</v>
      </c>
      <c r="B23" s="5" t="s">
        <v>1</v>
      </c>
      <c r="C23" s="5" t="s">
        <v>11</v>
      </c>
      <c r="D23" s="5" t="s">
        <v>21</v>
      </c>
      <c r="E23" s="5" t="s">
        <v>2</v>
      </c>
      <c r="F23" s="5" t="s">
        <v>2</v>
      </c>
      <c r="G23" s="5" t="s">
        <v>2</v>
      </c>
      <c r="H23" s="30"/>
      <c r="I23" s="103" t="s">
        <v>25</v>
      </c>
      <c r="J23" s="213" t="s">
        <v>931</v>
      </c>
      <c r="K23" s="24">
        <f>'BL mil. lei'!K23/'BL %PIB (2)'!K$113*100</f>
        <v>0.2688389513108614</v>
      </c>
      <c r="L23" s="24">
        <f>'BL mil. lei'!L23/'BL %PIB (2)'!L$113*100</f>
        <v>0.27240896358543415</v>
      </c>
      <c r="M23" s="24">
        <f>'BL mil. lei'!M23/'BL %PIB (2)'!M$113*100</f>
        <v>0.2549903412749517</v>
      </c>
      <c r="N23" s="39">
        <f>'BL mil. lei'!N23/'BL %PIB (2)'!N$113*100</f>
        <v>0.23752955082742316</v>
      </c>
    </row>
    <row r="24" spans="1:14" ht="15" customHeight="1">
      <c r="A24" s="5" t="s">
        <v>1</v>
      </c>
      <c r="B24" s="5" t="s">
        <v>1</v>
      </c>
      <c r="C24" s="5" t="s">
        <v>11</v>
      </c>
      <c r="D24" s="5" t="s">
        <v>21</v>
      </c>
      <c r="E24" s="5">
        <v>3</v>
      </c>
      <c r="F24" s="5" t="s">
        <v>2</v>
      </c>
      <c r="G24" s="5" t="s">
        <v>2</v>
      </c>
      <c r="H24" s="30"/>
      <c r="I24" s="103">
        <v>11463</v>
      </c>
      <c r="J24" s="113" t="s">
        <v>932</v>
      </c>
      <c r="K24" s="26">
        <f>'BL mil. lei'!K24/'BL %PIB (2)'!K$113*100</f>
        <v>0.23662921348314606</v>
      </c>
      <c r="L24" s="26">
        <f>'BL mil. lei'!L24/'BL %PIB (2)'!L$113*100</f>
        <v>0.24096638655462188</v>
      </c>
      <c r="M24" s="26">
        <f>'BL mil. lei'!M24/'BL %PIB (2)'!M$113*100</f>
        <v>0.22479072762395363</v>
      </c>
      <c r="N24" s="42">
        <f>'BL mil. lei'!N24/'BL %PIB (2)'!N$113*100</f>
        <v>0.20927895981087472</v>
      </c>
    </row>
    <row r="25" spans="1:18" ht="15" customHeight="1">
      <c r="A25" s="5" t="s">
        <v>1</v>
      </c>
      <c r="B25" s="5" t="s">
        <v>7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30"/>
      <c r="I25" s="107" t="s">
        <v>34</v>
      </c>
      <c r="J25" s="118" t="s">
        <v>936</v>
      </c>
      <c r="K25" s="22">
        <f>'BL mil. lei'!K25/'BL %PIB (2)'!K$113*100</f>
        <v>0.10883895131086141</v>
      </c>
      <c r="L25" s="22">
        <f>'BL mil. lei'!L25/'BL %PIB (2)'!L$113*100</f>
        <v>5.602240896358544E-07</v>
      </c>
      <c r="M25" s="22">
        <f>'BL mil. lei'!M25/'BL %PIB (2)'!M$113*100</f>
        <v>5.151320025756601E-07</v>
      </c>
      <c r="N25" s="36">
        <f>'BL mil. lei'!N25/'BL %PIB (2)'!N$113*100</f>
        <v>4.7281323877068564E-07</v>
      </c>
      <c r="O25" s="19"/>
      <c r="P25" s="19"/>
      <c r="Q25" s="19"/>
      <c r="R25" s="19"/>
    </row>
    <row r="26" spans="1:14" ht="15" customHeight="1">
      <c r="A26" s="5" t="s">
        <v>1</v>
      </c>
      <c r="B26" s="5" t="s">
        <v>7</v>
      </c>
      <c r="C26" s="5" t="s">
        <v>1</v>
      </c>
      <c r="D26" s="5" t="s">
        <v>2</v>
      </c>
      <c r="E26" s="5" t="s">
        <v>2</v>
      </c>
      <c r="F26" s="5" t="s">
        <v>2</v>
      </c>
      <c r="G26" s="5" t="s">
        <v>2</v>
      </c>
      <c r="H26" s="30"/>
      <c r="I26" s="104" t="s">
        <v>36</v>
      </c>
      <c r="J26" s="116" t="s">
        <v>937</v>
      </c>
      <c r="K26" s="21">
        <f>'BL mil. lei'!K26/'BL %PIB (2)'!K$113*100</f>
        <v>0.10456928838951311</v>
      </c>
      <c r="L26" s="21">
        <f>'BL mil. lei'!L26/'BL %PIB (2)'!L$113*100</f>
        <v>0</v>
      </c>
      <c r="M26" s="21">
        <f>'BL mil. lei'!M26/'BL %PIB (2)'!M$113*100</f>
        <v>0</v>
      </c>
      <c r="N26" s="40">
        <f>'BL mil. lei'!N26/'BL %PIB (2)'!N$113*100</f>
        <v>0</v>
      </c>
    </row>
    <row r="27" spans="1:14" ht="15" customHeight="1">
      <c r="A27" s="5" t="s">
        <v>1</v>
      </c>
      <c r="B27" s="5" t="s">
        <v>7</v>
      </c>
      <c r="C27" s="5" t="s">
        <v>6</v>
      </c>
      <c r="D27" s="5" t="s">
        <v>2</v>
      </c>
      <c r="E27" s="5" t="s">
        <v>2</v>
      </c>
      <c r="F27" s="5" t="s">
        <v>2</v>
      </c>
      <c r="G27" s="5" t="s">
        <v>2</v>
      </c>
      <c r="H27" s="30"/>
      <c r="I27" s="104" t="s">
        <v>37</v>
      </c>
      <c r="J27" s="116" t="s">
        <v>938</v>
      </c>
      <c r="K27" s="415">
        <f>'BL mil. lei'!K27/'BL %PIB (2)'!K$113*100</f>
        <v>0.004269662921348315</v>
      </c>
      <c r="L27" s="21">
        <f>'BL mil. lei'!L27/'BL %PIB (2)'!L$113*100</f>
        <v>5.602240896358544E-07</v>
      </c>
      <c r="M27" s="21">
        <f>'BL mil. lei'!M27/'BL %PIB (2)'!M$113*100</f>
        <v>5.151320025756601E-07</v>
      </c>
      <c r="N27" s="40">
        <f>'BL mil. lei'!N27/'BL %PIB (2)'!N$113*100</f>
        <v>4.7281323877068564E-07</v>
      </c>
    </row>
    <row r="28" spans="1:18" s="12" customFormat="1" ht="15" customHeight="1">
      <c r="A28" s="11" t="s">
        <v>1</v>
      </c>
      <c r="B28" s="11" t="s">
        <v>11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2</v>
      </c>
      <c r="H28" s="33"/>
      <c r="I28" s="100" t="s">
        <v>38</v>
      </c>
      <c r="J28" s="110" t="s">
        <v>939</v>
      </c>
      <c r="K28" s="45">
        <f>'BL mil. lei'!K28/'BL %PIB (2)'!K$113*100</f>
        <v>0.4402247191011236</v>
      </c>
      <c r="L28" s="45">
        <f>'BL mil. lei'!L28/'BL %PIB (2)'!L$113*100</f>
        <v>0.44411764705882356</v>
      </c>
      <c r="M28" s="45">
        <f>'BL mil. lei'!M28/'BL %PIB (2)'!M$113*100</f>
        <v>0.43605924018029624</v>
      </c>
      <c r="N28" s="46">
        <f>'BL mil. lei'!N28/'BL %PIB (2)'!N$113*100</f>
        <v>0.4102836879432624</v>
      </c>
      <c r="O28" s="20"/>
      <c r="P28" s="20"/>
      <c r="Q28" s="20"/>
      <c r="R28" s="20"/>
    </row>
    <row r="29" spans="1:14" ht="15" customHeight="1">
      <c r="A29" s="5" t="s">
        <v>1</v>
      </c>
      <c r="B29" s="5" t="s">
        <v>11</v>
      </c>
      <c r="C29" s="5" t="s">
        <v>1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103" t="s">
        <v>39</v>
      </c>
      <c r="J29" s="114" t="s">
        <v>940</v>
      </c>
      <c r="K29" s="24">
        <f>'BL mil. lei'!K29/'BL %PIB (2)'!K$113*100</f>
        <v>0.07161048689138576</v>
      </c>
      <c r="L29" s="24">
        <f>'BL mil. lei'!L29/'BL %PIB (2)'!L$113*100</f>
        <v>0.0700280112044818</v>
      </c>
      <c r="M29" s="24">
        <f>'BL mil. lei'!M29/'BL %PIB (2)'!M$113*100</f>
        <v>0.06954282034771411</v>
      </c>
      <c r="N29" s="39">
        <f>'BL mil. lei'!N29/'BL %PIB (2)'!N$113*100</f>
        <v>0.07092198581560284</v>
      </c>
    </row>
    <row r="30" spans="1:14" ht="15" customHeight="1">
      <c r="A30" s="5" t="s">
        <v>1</v>
      </c>
      <c r="B30" s="5" t="s">
        <v>11</v>
      </c>
      <c r="C30" s="5" t="s">
        <v>6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40</v>
      </c>
      <c r="J30" s="164" t="s">
        <v>941</v>
      </c>
      <c r="K30" s="183">
        <f>'BL mil. lei'!K30/'BL %PIB (2)'!K$113*100</f>
        <v>0.26299625468164795</v>
      </c>
      <c r="L30" s="183">
        <f>'BL mil. lei'!L30/'BL %PIB (2)'!L$113*100</f>
        <v>0.2620448179271709</v>
      </c>
      <c r="M30" s="183">
        <f>'BL mil. lei'!M30/'BL %PIB (2)'!M$113*100</f>
        <v>0.24095299420476496</v>
      </c>
      <c r="N30" s="184">
        <f>'BL mil. lei'!N30/'BL %PIB (2)'!N$113*100</f>
        <v>0.2211583924349882</v>
      </c>
    </row>
    <row r="31" spans="1:14" ht="15" customHeight="1">
      <c r="A31" s="5" t="s">
        <v>1</v>
      </c>
      <c r="B31" s="5" t="s">
        <v>11</v>
      </c>
      <c r="C31" s="5" t="s">
        <v>7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4" t="s">
        <v>41</v>
      </c>
      <c r="J31" s="164" t="s">
        <v>942</v>
      </c>
      <c r="K31" s="171">
        <f>'BL mil. lei'!K31/'BL %PIB (2)'!K$113*100</f>
        <v>0.03707865168539326</v>
      </c>
      <c r="L31" s="171">
        <f>'BL mil. lei'!L31/'BL %PIB (2)'!L$113*100</f>
        <v>0.024509803921568627</v>
      </c>
      <c r="M31" s="171">
        <f>'BL mil. lei'!M31/'BL %PIB (2)'!M$113*100</f>
        <v>0.045074050225370255</v>
      </c>
      <c r="N31" s="172">
        <f>'BL mil. lei'!N31/'BL %PIB (2)'!N$113*100</f>
        <v>0.044326241134751775</v>
      </c>
    </row>
    <row r="32" spans="1:17" s="8" customFormat="1" ht="15" customHeight="1">
      <c r="A32" s="7" t="s">
        <v>1</v>
      </c>
      <c r="B32" s="7" t="s">
        <v>11</v>
      </c>
      <c r="C32" s="7" t="s">
        <v>11</v>
      </c>
      <c r="D32" s="7" t="s">
        <v>2</v>
      </c>
      <c r="E32" s="7" t="s">
        <v>2</v>
      </c>
      <c r="F32" s="7" t="s">
        <v>2</v>
      </c>
      <c r="G32" s="7" t="s">
        <v>2</v>
      </c>
      <c r="H32" s="31"/>
      <c r="I32" s="102" t="s">
        <v>42</v>
      </c>
      <c r="J32" s="165" t="s">
        <v>943</v>
      </c>
      <c r="K32" s="188">
        <f>'BL mil. lei'!K32/'BL %PIB (2)'!K$113*100</f>
        <v>0.06007490636704119</v>
      </c>
      <c r="L32" s="188">
        <f>'BL mil. lei'!L32/'BL %PIB (2)'!L$113*100</f>
        <v>0.07703081232492998</v>
      </c>
      <c r="M32" s="188">
        <f>'BL mil. lei'!M32/'BL %PIB (2)'!M$113*100</f>
        <v>0.07083065035415324</v>
      </c>
      <c r="N32" s="189">
        <f>'BL mil. lei'!N32/'BL %PIB (2)'!N$113*100</f>
        <v>0.06501182033096926</v>
      </c>
      <c r="O32" s="190"/>
      <c r="P32" s="190"/>
      <c r="Q32" s="190"/>
    </row>
    <row r="33" spans="1:14" ht="15" customHeight="1" thickBot="1">
      <c r="A33" s="5" t="s">
        <v>1</v>
      </c>
      <c r="B33" s="5" t="s">
        <v>11</v>
      </c>
      <c r="C33" s="5" t="s">
        <v>12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43</v>
      </c>
      <c r="J33" s="166" t="s">
        <v>944</v>
      </c>
      <c r="K33" s="171">
        <f>'BL mil. lei'!K33/'BL %PIB (2)'!K$113*100</f>
        <v>0.00846441947565543</v>
      </c>
      <c r="L33" s="171">
        <f>'BL mil. lei'!L33/'BL %PIB (2)'!L$113*100</f>
        <v>0.01050420168067227</v>
      </c>
      <c r="M33" s="171">
        <f>'BL mil. lei'!M33/'BL %PIB (2)'!M$113*100</f>
        <v>0.009658725048293624</v>
      </c>
      <c r="N33" s="172">
        <f>'BL mil. lei'!N33/'BL %PIB (2)'!N$113*100</f>
        <v>0.008865248226950355</v>
      </c>
    </row>
    <row r="34" spans="1:14" ht="35.25" thickTop="1">
      <c r="A34" s="54"/>
      <c r="B34" s="54"/>
      <c r="C34" s="54"/>
      <c r="D34" s="54"/>
      <c r="E34" s="54"/>
      <c r="F34" s="54"/>
      <c r="G34" s="54"/>
      <c r="H34" s="55"/>
      <c r="I34" s="100">
        <v>19</v>
      </c>
      <c r="J34" s="110" t="s">
        <v>1058</v>
      </c>
      <c r="K34" s="45">
        <f>'BL mil. lei'!K34/'BL %PIB (2)'!K$113*100</f>
        <v>5.972584269662922</v>
      </c>
      <c r="L34" s="45">
        <f>'BL mil. lei'!L34/'BL %PIB (2)'!L$113*100</f>
        <v>5.697829131652661</v>
      </c>
      <c r="M34" s="45">
        <f>'BL mil. lei'!M34/'BL %PIB (2)'!M$113*100</f>
        <v>5.369800386349001</v>
      </c>
      <c r="N34" s="46">
        <f>'BL mil. lei'!N34/'BL %PIB (2)'!N$113*100</f>
        <v>5.016607565011821</v>
      </c>
    </row>
    <row r="35" spans="1:14" ht="30">
      <c r="A35" s="54"/>
      <c r="B35" s="54"/>
      <c r="C35" s="54"/>
      <c r="D35" s="54"/>
      <c r="E35" s="54"/>
      <c r="F35" s="54"/>
      <c r="G35" s="54"/>
      <c r="H35" s="55"/>
      <c r="I35" s="103">
        <v>191</v>
      </c>
      <c r="J35" s="116" t="s">
        <v>994</v>
      </c>
      <c r="K35" s="24">
        <f>'BL mil. lei'!K35/'BL %PIB (2)'!K$113*100</f>
        <v>5.972584269662922</v>
      </c>
      <c r="L35" s="24">
        <f>'BL mil. lei'!L35/'BL %PIB (2)'!L$113*100</f>
        <v>5.697829131652661</v>
      </c>
      <c r="M35" s="24">
        <f>'BL mil. lei'!M35/'BL %PIB (2)'!M$113*100</f>
        <v>5.369800386349001</v>
      </c>
      <c r="N35" s="24">
        <f>'BL mil. lei'!N35/'BL %PIB (2)'!N$113*100</f>
        <v>5.016607565011821</v>
      </c>
    </row>
    <row r="36" spans="1:14" ht="15">
      <c r="A36" s="54"/>
      <c r="B36" s="54"/>
      <c r="C36" s="54"/>
      <c r="D36" s="54"/>
      <c r="E36" s="54"/>
      <c r="F36" s="54"/>
      <c r="G36" s="54"/>
      <c r="H36" s="55"/>
      <c r="I36" s="103"/>
      <c r="J36" s="156" t="s">
        <v>995</v>
      </c>
      <c r="K36" s="26">
        <f>'BL mil. lei'!K36/'BL %PIB (2)'!K$113*100</f>
        <v>0.87438202247191</v>
      </c>
      <c r="L36" s="26">
        <f>'BL mil. lei'!L36/'BL %PIB (2)'!L$113*100</f>
        <v>0.8234593837535016</v>
      </c>
      <c r="M36" s="26">
        <f>'BL mil. lei'!M36/'BL %PIB (2)'!M$113*100</f>
        <v>0.8569220862846104</v>
      </c>
      <c r="N36" s="42">
        <f>'BL mil. lei'!N36/'BL %PIB (2)'!N$113*100</f>
        <v>0.8465130023640662</v>
      </c>
    </row>
    <row r="37" spans="1:14" ht="15">
      <c r="A37" s="54"/>
      <c r="B37" s="54"/>
      <c r="C37" s="54"/>
      <c r="D37" s="54"/>
      <c r="E37" s="54"/>
      <c r="F37" s="54"/>
      <c r="G37" s="54"/>
      <c r="H37" s="55"/>
      <c r="I37" s="103"/>
      <c r="J37" s="156" t="s">
        <v>996</v>
      </c>
      <c r="K37" s="26">
        <f>'BL mil. lei'!K37/'BL %PIB (2)'!K$113*100</f>
        <v>4.960149812734082</v>
      </c>
      <c r="L37" s="26">
        <f>'BL mil. lei'!L37/'BL %PIB (2)'!L$113*100</f>
        <v>4.74656862745098</v>
      </c>
      <c r="M37" s="26">
        <f>'BL mil. lei'!M37/'BL %PIB (2)'!M$113*100</f>
        <v>4.3947198969736</v>
      </c>
      <c r="N37" s="42">
        <f>'BL mil. lei'!N37/'BL %PIB (2)'!N$113*100</f>
        <v>4.062234042553191</v>
      </c>
    </row>
    <row r="38" spans="1:14" ht="15">
      <c r="A38" s="54"/>
      <c r="B38" s="54"/>
      <c r="C38" s="54"/>
      <c r="D38" s="54"/>
      <c r="E38" s="54"/>
      <c r="F38" s="54"/>
      <c r="G38" s="54"/>
      <c r="H38" s="55"/>
      <c r="I38" s="103"/>
      <c r="J38" s="156" t="s">
        <v>997</v>
      </c>
      <c r="K38" s="26">
        <f>'BL mil. lei'!K38/'BL %PIB (2)'!K$113*100</f>
        <v>0.0749812734082397</v>
      </c>
      <c r="L38" s="191">
        <f>'BL mil. lei'!L38/'BL %PIB (2)'!L$113*100</f>
        <v>0.0700280112044818</v>
      </c>
      <c r="M38" s="191">
        <f>'BL mil. lei'!M38/'BL %PIB (2)'!M$113*100</f>
        <v>0.0643915003219575</v>
      </c>
      <c r="N38" s="192">
        <f>'BL mil. lei'!N38/'BL %PIB (2)'!N$113*100</f>
        <v>0.0591016548463357</v>
      </c>
    </row>
    <row r="39" spans="1:14" ht="15.75" thickBot="1">
      <c r="A39" s="54"/>
      <c r="B39" s="54"/>
      <c r="C39" s="54"/>
      <c r="D39" s="54"/>
      <c r="E39" s="54"/>
      <c r="F39" s="54"/>
      <c r="G39" s="54"/>
      <c r="H39" s="55"/>
      <c r="I39" s="147"/>
      <c r="J39" s="157" t="s">
        <v>1020</v>
      </c>
      <c r="K39" s="86">
        <f>'BL mil. lei'!K39/'BL %PIB (2)'!K$113*100</f>
        <v>0.06307116104868915</v>
      </c>
      <c r="L39" s="218">
        <f>'BL mil. lei'!L39/'BL %PIB (2)'!L$113*100</f>
        <v>0.05777310924369748</v>
      </c>
      <c r="M39" s="218">
        <f>'BL mil. lei'!M39/'BL %PIB (2)'!M$113*100</f>
        <v>0.053766902768834515</v>
      </c>
      <c r="N39" s="219">
        <f>'BL mil. lei'!N39/'BL %PIB (2)'!N$113*100</f>
        <v>0.04875886524822695</v>
      </c>
    </row>
    <row r="40" spans="1:14" ht="19.5" thickTop="1">
      <c r="A40" s="54"/>
      <c r="B40" s="54"/>
      <c r="C40" s="54"/>
      <c r="D40" s="54"/>
      <c r="E40" s="54"/>
      <c r="F40" s="54"/>
      <c r="G40" s="54"/>
      <c r="H40" s="55"/>
      <c r="I40" s="148">
        <v>2</v>
      </c>
      <c r="J40" s="119" t="s">
        <v>945</v>
      </c>
      <c r="K40" s="404">
        <f>'BL mil. lei'!K40/'BL %PIB (2)'!K$113*100</f>
        <v>8.757827715355806</v>
      </c>
      <c r="L40" s="404">
        <f>'BL mil. lei'!L40/'BL %PIB (2)'!L$113*100</f>
        <v>8.529621848739495</v>
      </c>
      <c r="M40" s="404">
        <f>'BL mil. lei'!M40/'BL %PIB (2)'!M$113*100</f>
        <v>8.172054088860271</v>
      </c>
      <c r="N40" s="405">
        <f>'BL mil. lei'!N40/'BL %PIB (2)'!N$113*100</f>
        <v>7.718026004728132</v>
      </c>
    </row>
    <row r="41" spans="1:14" ht="15.75">
      <c r="A41" s="54"/>
      <c r="B41" s="54"/>
      <c r="C41" s="54"/>
      <c r="D41" s="54"/>
      <c r="E41" s="54"/>
      <c r="F41" s="54"/>
      <c r="G41" s="54"/>
      <c r="H41" s="55"/>
      <c r="I41" s="149"/>
      <c r="J41" s="120" t="s">
        <v>946</v>
      </c>
      <c r="K41" s="320">
        <f>'BL mil. lei'!K41/'BL %PIB (2)'!K$113*100</f>
        <v>8.25325842696629</v>
      </c>
      <c r="L41" s="320">
        <f>'BL mil. lei'!L41/'BL %PIB (2)'!L$113*100</f>
        <v>8.176750700280113</v>
      </c>
      <c r="M41" s="320">
        <f>'BL mil. lei'!M41/'BL %PIB (2)'!M$113*100</f>
        <v>7.84764971023825</v>
      </c>
      <c r="N41" s="406">
        <f>'BL mil. lei'!N41/'BL %PIB (2)'!N$113*100</f>
        <v>7.4201536643026005</v>
      </c>
    </row>
    <row r="42" spans="1:14" ht="15.75">
      <c r="A42" s="54"/>
      <c r="B42" s="54"/>
      <c r="C42" s="54"/>
      <c r="D42" s="54"/>
      <c r="E42" s="54"/>
      <c r="F42" s="54"/>
      <c r="G42" s="54"/>
      <c r="H42" s="55"/>
      <c r="I42" s="149"/>
      <c r="J42" s="121" t="s">
        <v>947</v>
      </c>
      <c r="K42" s="320">
        <f>'BL mil. lei'!K42/'BL %PIB (2)'!K$113*100</f>
        <v>0.5044943820224719</v>
      </c>
      <c r="L42" s="320">
        <f>'BL mil. lei'!L42/'BL %PIB (2)'!L$113*100</f>
        <v>0.35294117647058826</v>
      </c>
      <c r="M42" s="320">
        <f>'BL mil. lei'!M42/'BL %PIB (2)'!M$113*100</f>
        <v>0.3245331616226658</v>
      </c>
      <c r="N42" s="406">
        <f>'BL mil. lei'!N42/'BL %PIB (2)'!N$113*100</f>
        <v>0.2978723404255319</v>
      </c>
    </row>
    <row r="43" spans="1:14" ht="15.75">
      <c r="A43" s="54"/>
      <c r="B43" s="54"/>
      <c r="C43" s="54"/>
      <c r="D43" s="54"/>
      <c r="E43" s="54"/>
      <c r="F43" s="54"/>
      <c r="G43" s="54"/>
      <c r="H43" s="55"/>
      <c r="I43" s="150" t="s">
        <v>883</v>
      </c>
      <c r="J43" s="122" t="s">
        <v>949</v>
      </c>
      <c r="K43" s="254">
        <f>'BL mil. lei'!K43/'BL %PIB (2)'!K$113*100</f>
        <v>0.8586516853932585</v>
      </c>
      <c r="L43" s="254">
        <f>'BL mil. lei'!L43/'BL %PIB (2)'!L$113*100</f>
        <v>0.8570728291316528</v>
      </c>
      <c r="M43" s="254">
        <f>'BL mil. lei'!M43/'BL %PIB (2)'!M$113*100</f>
        <v>0.8065679330328398</v>
      </c>
      <c r="N43" s="255">
        <f>'BL mil. lei'!N43/'BL %PIB (2)'!N$113*100</f>
        <v>0.7675531914893617</v>
      </c>
    </row>
    <row r="44" spans="1:14" ht="15.75">
      <c r="A44" s="54"/>
      <c r="B44" s="54"/>
      <c r="C44" s="54"/>
      <c r="D44" s="54"/>
      <c r="E44" s="54"/>
      <c r="F44" s="54"/>
      <c r="G44" s="54"/>
      <c r="H44" s="55"/>
      <c r="I44" s="151"/>
      <c r="J44" s="120" t="s">
        <v>946</v>
      </c>
      <c r="K44" s="276">
        <f>'BL mil. lei'!K44/'BL %PIB (2)'!K$113*100</f>
        <v>0.8572284644194758</v>
      </c>
      <c r="L44" s="276">
        <f>'BL mil. lei'!L44/'BL %PIB (2)'!L$113*100</f>
        <v>0.8557422969187675</v>
      </c>
      <c r="M44" s="276">
        <f>'BL mil. lei'!M44/'BL %PIB (2)'!M$113*100</f>
        <v>0.8053444945267225</v>
      </c>
      <c r="N44" s="277">
        <f>'BL mil. lei'!N44/'BL %PIB (2)'!N$113*100</f>
        <v>0.7664302600472812</v>
      </c>
    </row>
    <row r="45" spans="1:14" ht="15.75">
      <c r="A45" s="54"/>
      <c r="B45" s="54"/>
      <c r="C45" s="54"/>
      <c r="D45" s="54"/>
      <c r="E45" s="54"/>
      <c r="F45" s="54"/>
      <c r="G45" s="54"/>
      <c r="H45" s="55"/>
      <c r="I45" s="151"/>
      <c r="J45" s="121" t="s">
        <v>947</v>
      </c>
      <c r="K45" s="417">
        <f>'BL mil. lei'!K45/'BL %PIB (2)'!K$113*100</f>
        <v>0.0014232209737827716</v>
      </c>
      <c r="L45" s="417">
        <f>'BL mil. lei'!L45/'BL %PIB (2)'!L$113*100</f>
        <v>0.0013305322128851539</v>
      </c>
      <c r="M45" s="417">
        <f>'BL mil. lei'!M45/'BL %PIB (2)'!M$113*100</f>
        <v>0.0012234385061171925</v>
      </c>
      <c r="N45" s="418">
        <f>'BL mil. lei'!N45/'BL %PIB (2)'!N$113*100</f>
        <v>0.0011229314420803781</v>
      </c>
    </row>
    <row r="46" spans="1:14" ht="15.75">
      <c r="A46" s="54"/>
      <c r="B46" s="54"/>
      <c r="C46" s="54"/>
      <c r="D46" s="54"/>
      <c r="E46" s="54"/>
      <c r="F46" s="54"/>
      <c r="G46" s="54"/>
      <c r="H46" s="55"/>
      <c r="I46" s="150" t="str">
        <f>'BL mil. lei'!I46</f>
        <v>02</v>
      </c>
      <c r="J46" s="122" t="s">
        <v>1025</v>
      </c>
      <c r="K46" s="424">
        <f>'BL mil. lei'!K46/'BL %PIB (2)'!K$113*100</f>
        <v>0.001198501872659176</v>
      </c>
      <c r="L46" s="424">
        <f>'BL mil. lei'!L46/'BL %PIB (2)'!L$113*100</f>
        <v>0.0011204481792717086</v>
      </c>
      <c r="M46" s="424">
        <f>'BL mil. lei'!M46/'BL %PIB (2)'!M$113*100</f>
        <v>0.0010946555054732775</v>
      </c>
      <c r="N46" s="425">
        <f>'BL mil. lei'!N46/'BL %PIB (2)'!N$113*100</f>
        <v>0.0010047281323877068</v>
      </c>
    </row>
    <row r="47" spans="1:14" ht="15.75">
      <c r="A47" s="54"/>
      <c r="B47" s="54"/>
      <c r="C47" s="54"/>
      <c r="D47" s="54"/>
      <c r="E47" s="54"/>
      <c r="F47" s="54"/>
      <c r="G47" s="54"/>
      <c r="H47" s="55"/>
      <c r="I47" s="151"/>
      <c r="J47" s="120" t="s">
        <v>946</v>
      </c>
      <c r="K47" s="417">
        <f>'BL mil. lei'!K47/'BL %PIB (2)'!K$113*100</f>
        <v>0.001198501872659176</v>
      </c>
      <c r="L47" s="417">
        <f>'BL mil. lei'!L47/'BL %PIB (2)'!L$113*100</f>
        <v>0.0011204481792717086</v>
      </c>
      <c r="M47" s="417">
        <f>'BL mil. lei'!M47/'BL %PIB (2)'!M$113*100</f>
        <v>0.0010946555054732775</v>
      </c>
      <c r="N47" s="418">
        <f>'BL mil. lei'!N47/'BL %PIB (2)'!N$113*100</f>
        <v>0.0010047281323877068</v>
      </c>
    </row>
    <row r="48" spans="1:14" ht="15.75">
      <c r="A48" s="54"/>
      <c r="B48" s="54"/>
      <c r="C48" s="54"/>
      <c r="D48" s="54"/>
      <c r="E48" s="54"/>
      <c r="F48" s="54"/>
      <c r="G48" s="54"/>
      <c r="H48" s="55"/>
      <c r="I48" s="151"/>
      <c r="J48" s="121" t="s">
        <v>947</v>
      </c>
      <c r="K48" s="276">
        <f>'BL mil. lei'!K48/'BL %PIB (2)'!K$113*100</f>
        <v>0</v>
      </c>
      <c r="L48" s="276">
        <f>'BL mil. lei'!L48/'BL %PIB (2)'!L$113*100</f>
        <v>0</v>
      </c>
      <c r="M48" s="276">
        <f>'BL mil. lei'!M48/'BL %PIB (2)'!M$113*100</f>
        <v>0</v>
      </c>
      <c r="N48" s="277">
        <f>'BL mil. lei'!N48/'BL %PIB (2)'!N$113*100</f>
        <v>0</v>
      </c>
    </row>
    <row r="49" spans="1:14" ht="15.75">
      <c r="A49" s="54"/>
      <c r="B49" s="54"/>
      <c r="C49" s="54"/>
      <c r="D49" s="54"/>
      <c r="E49" s="54"/>
      <c r="F49" s="54"/>
      <c r="G49" s="54"/>
      <c r="H49" s="55"/>
      <c r="I49" s="150" t="s">
        <v>885</v>
      </c>
      <c r="J49" s="122" t="s">
        <v>968</v>
      </c>
      <c r="K49" s="392">
        <f>'BL mil. lei'!K49/'BL %PIB (2)'!K$113*100</f>
        <v>0.04868913857677903</v>
      </c>
      <c r="L49" s="392">
        <f>'BL mil. lei'!L49/'BL %PIB (2)'!L$113*100</f>
        <v>0.027170868347338933</v>
      </c>
      <c r="M49" s="392">
        <f>'BL mil. lei'!M49/'BL %PIB (2)'!M$113*100</f>
        <v>0.02453316162266581</v>
      </c>
      <c r="N49" s="393">
        <f>'BL mil. lei'!N49/'BL %PIB (2)'!N$113*100</f>
        <v>0.023463356973995275</v>
      </c>
    </row>
    <row r="50" spans="1:14" ht="15.75">
      <c r="A50" s="54"/>
      <c r="B50" s="54"/>
      <c r="C50" s="54"/>
      <c r="D50" s="54"/>
      <c r="E50" s="54"/>
      <c r="F50" s="54"/>
      <c r="G50" s="54"/>
      <c r="H50" s="55"/>
      <c r="I50" s="151"/>
      <c r="J50" s="120" t="s">
        <v>946</v>
      </c>
      <c r="K50" s="362">
        <f>'BL mil. lei'!K50/'BL %PIB (2)'!K$113*100</f>
        <v>0.04868913857677903</v>
      </c>
      <c r="L50" s="362">
        <f>'BL mil. lei'!L50/'BL %PIB (2)'!L$113*100</f>
        <v>0.027170868347338933</v>
      </c>
      <c r="M50" s="362">
        <f>'BL mil. lei'!M50/'BL %PIB (2)'!M$113*100</f>
        <v>0.02453316162266581</v>
      </c>
      <c r="N50" s="363">
        <f>'BL mil. lei'!N50/'BL %PIB (2)'!N$113*100</f>
        <v>0.023463356973995275</v>
      </c>
    </row>
    <row r="51" spans="1:14" ht="15.75">
      <c r="A51" s="54"/>
      <c r="B51" s="54"/>
      <c r="C51" s="54"/>
      <c r="D51" s="54"/>
      <c r="E51" s="54"/>
      <c r="F51" s="54"/>
      <c r="G51" s="54"/>
      <c r="H51" s="55"/>
      <c r="I51" s="151"/>
      <c r="J51" s="121" t="s">
        <v>947</v>
      </c>
      <c r="K51" s="419">
        <f>'BL mil. lei'!K51/'BL %PIB (2)'!K$113*100</f>
        <v>0</v>
      </c>
      <c r="L51" s="420">
        <f>'BL mil. lei'!L51/'BL %PIB (2)'!L$113*100</f>
        <v>0</v>
      </c>
      <c r="M51" s="420">
        <f>'BL mil. lei'!M51/'BL %PIB (2)'!M$113*100</f>
        <v>0</v>
      </c>
      <c r="N51" s="421">
        <f>'BL mil. lei'!N51/'BL %PIB (2)'!N$113*100</f>
        <v>0</v>
      </c>
    </row>
    <row r="52" spans="1:14" ht="15.75">
      <c r="A52" s="54"/>
      <c r="B52" s="54"/>
      <c r="C52" s="54"/>
      <c r="D52" s="54"/>
      <c r="E52" s="54"/>
      <c r="F52" s="54"/>
      <c r="G52" s="54"/>
      <c r="H52" s="55"/>
      <c r="I52" s="150" t="s">
        <v>886</v>
      </c>
      <c r="J52" s="122" t="s">
        <v>950</v>
      </c>
      <c r="K52" s="392">
        <f>'BL mil. lei'!K52/'BL %PIB (2)'!K$113*100</f>
        <v>0.007191011235955056</v>
      </c>
      <c r="L52" s="392">
        <f>'BL mil. lei'!L52/'BL %PIB (2)'!L$113*100</f>
        <v>0.006792717086834733</v>
      </c>
      <c r="M52" s="392">
        <f>'BL mil. lei'!M52/'BL %PIB (2)'!M$113*100</f>
        <v>0.006439150032195751</v>
      </c>
      <c r="N52" s="393">
        <f>'BL mil. lei'!N52/'BL %PIB (2)'!N$113*100</f>
        <v>0.006087470449172577</v>
      </c>
    </row>
    <row r="53" spans="1:14" ht="15.75">
      <c r="A53" s="54"/>
      <c r="B53" s="54"/>
      <c r="C53" s="54"/>
      <c r="D53" s="54"/>
      <c r="E53" s="54"/>
      <c r="F53" s="54"/>
      <c r="G53" s="54"/>
      <c r="H53" s="55"/>
      <c r="I53" s="151"/>
      <c r="J53" s="120" t="s">
        <v>946</v>
      </c>
      <c r="K53" s="362">
        <f>'BL mil. lei'!K53/'BL %PIB (2)'!K$113*100</f>
        <v>0.007191011235955056</v>
      </c>
      <c r="L53" s="362">
        <f>'BL mil. lei'!L53/'BL %PIB (2)'!L$113*100</f>
        <v>0.006792717086834733</v>
      </c>
      <c r="M53" s="362">
        <f>'BL mil. lei'!M53/'BL %PIB (2)'!M$113*100</f>
        <v>0.006439150032195751</v>
      </c>
      <c r="N53" s="363">
        <f>'BL mil. lei'!N53/'BL %PIB (2)'!N$113*100</f>
        <v>0.006087470449172577</v>
      </c>
    </row>
    <row r="54" spans="1:14" ht="15.75">
      <c r="A54" s="54"/>
      <c r="B54" s="54"/>
      <c r="C54" s="54"/>
      <c r="D54" s="54"/>
      <c r="E54" s="54"/>
      <c r="F54" s="54"/>
      <c r="G54" s="54"/>
      <c r="H54" s="55"/>
      <c r="I54" s="151"/>
      <c r="J54" s="121" t="s">
        <v>947</v>
      </c>
      <c r="K54" s="419">
        <f>'BL mil. lei'!K54/'BL %PIB (2)'!K$113*100</f>
        <v>0</v>
      </c>
      <c r="L54" s="420">
        <f>'BL mil. lei'!L54/'BL %PIB (2)'!L$113*100</f>
        <v>0</v>
      </c>
      <c r="M54" s="420">
        <f>'BL mil. lei'!M54/'BL %PIB (2)'!M$113*100</f>
        <v>0</v>
      </c>
      <c r="N54" s="421">
        <f>'BL mil. lei'!N54/'BL %PIB (2)'!N$113*100</f>
        <v>0</v>
      </c>
    </row>
    <row r="55" spans="1:14" ht="15.75">
      <c r="A55" s="54"/>
      <c r="B55" s="54"/>
      <c r="C55" s="54"/>
      <c r="D55" s="54"/>
      <c r="E55" s="54"/>
      <c r="F55" s="54"/>
      <c r="G55" s="54"/>
      <c r="H55" s="55"/>
      <c r="I55" s="150" t="s">
        <v>887</v>
      </c>
      <c r="J55" s="122" t="s">
        <v>951</v>
      </c>
      <c r="K55" s="392">
        <f>'BL mil. lei'!K55/'BL %PIB (2)'!K$113*100</f>
        <v>0.016179775280898877</v>
      </c>
      <c r="L55" s="392">
        <f>'BL mil. lei'!L55/'BL %PIB (2)'!L$113*100</f>
        <v>0.017366946778711485</v>
      </c>
      <c r="M55" s="392">
        <f>'BL mil. lei'!M55/'BL %PIB (2)'!M$113*100</f>
        <v>0.01635544108177721</v>
      </c>
      <c r="N55" s="393">
        <f>'BL mil. lei'!N55/'BL %PIB (2)'!N$113*100</f>
        <v>0.01554373522458629</v>
      </c>
    </row>
    <row r="56" spans="1:14" ht="15.75">
      <c r="A56" s="54"/>
      <c r="B56" s="54"/>
      <c r="C56" s="54"/>
      <c r="D56" s="54"/>
      <c r="E56" s="54"/>
      <c r="F56" s="54"/>
      <c r="G56" s="54"/>
      <c r="H56" s="55"/>
      <c r="I56" s="151"/>
      <c r="J56" s="120" t="s">
        <v>946</v>
      </c>
      <c r="K56" s="362">
        <f>'BL mil. lei'!K56/'BL %PIB (2)'!K$113*100</f>
        <v>0.01610486891385768</v>
      </c>
      <c r="L56" s="362">
        <f>'BL mil. lei'!L56/'BL %PIB (2)'!L$113*100</f>
        <v>0.017296918767507</v>
      </c>
      <c r="M56" s="362">
        <f>'BL mil. lei'!M56/'BL %PIB (2)'!M$113*100</f>
        <v>0.016291049581455247</v>
      </c>
      <c r="N56" s="363">
        <f>'BL mil. lei'!N56/'BL %PIB (2)'!N$113*100</f>
        <v>0.015484633569739953</v>
      </c>
    </row>
    <row r="57" spans="1:14" ht="15.75">
      <c r="A57" s="54"/>
      <c r="B57" s="54"/>
      <c r="C57" s="54"/>
      <c r="D57" s="54"/>
      <c r="E57" s="54"/>
      <c r="F57" s="54"/>
      <c r="G57" s="54"/>
      <c r="H57" s="55"/>
      <c r="I57" s="151"/>
      <c r="J57" s="121" t="s">
        <v>947</v>
      </c>
      <c r="K57" s="367">
        <f>'BL mil. lei'!K57/'BL %PIB (2)'!K$113*100</f>
        <v>7.49063670411985E-05</v>
      </c>
      <c r="L57" s="367">
        <f>'BL mil. lei'!L57/'BL %PIB (2)'!L$113*100</f>
        <v>7.002801120448179E-05</v>
      </c>
      <c r="M57" s="367">
        <f>'BL mil. lei'!M57/'BL %PIB (2)'!M$113*100</f>
        <v>6.43915003219575E-05</v>
      </c>
      <c r="N57" s="368">
        <f>'BL mil. lei'!N57/'BL %PIB (2)'!N$113*100</f>
        <v>5.91016548463357E-05</v>
      </c>
    </row>
    <row r="58" spans="1:14" ht="15.75">
      <c r="A58" s="54"/>
      <c r="B58" s="54"/>
      <c r="C58" s="54"/>
      <c r="D58" s="54"/>
      <c r="E58" s="54"/>
      <c r="F58" s="54"/>
      <c r="G58" s="54"/>
      <c r="H58" s="55"/>
      <c r="I58" s="150" t="s">
        <v>890</v>
      </c>
      <c r="J58" s="122" t="s">
        <v>954</v>
      </c>
      <c r="K58" s="254">
        <f>'BL mil. lei'!K58/'BL %PIB (2)'!K$113*100</f>
        <v>-0.13250936329588014</v>
      </c>
      <c r="L58" s="254">
        <f>'BL mil. lei'!L58/'BL %PIB (2)'!L$113*100</f>
        <v>-0.1626750700280112</v>
      </c>
      <c r="M58" s="254">
        <f>'BL mil. lei'!M58/'BL %PIB (2)'!M$113*100</f>
        <v>-0.15312298776561495</v>
      </c>
      <c r="N58" s="255">
        <f>'BL mil. lei'!N58/'BL %PIB (2)'!N$113*100</f>
        <v>-0.1456855791962175</v>
      </c>
    </row>
    <row r="59" spans="1:14" ht="15.75">
      <c r="A59" s="54"/>
      <c r="B59" s="54"/>
      <c r="C59" s="54"/>
      <c r="D59" s="54"/>
      <c r="E59" s="54"/>
      <c r="F59" s="54"/>
      <c r="G59" s="54"/>
      <c r="H59" s="55"/>
      <c r="I59" s="152"/>
      <c r="J59" s="120" t="s">
        <v>946</v>
      </c>
      <c r="K59" s="276">
        <f>'BL mil. lei'!K59/'BL %PIB (2)'!K$113*100</f>
        <v>-0.13265917602996252</v>
      </c>
      <c r="L59" s="276">
        <f>'BL mil. lei'!L59/'BL %PIB (2)'!L$113*100</f>
        <v>-0.16281512605042017</v>
      </c>
      <c r="M59" s="276">
        <f>'BL mil. lei'!M59/'BL %PIB (2)'!M$113*100</f>
        <v>-0.15325177076625887</v>
      </c>
      <c r="N59" s="277">
        <f>'BL mil. lei'!N59/'BL %PIB (2)'!N$113*100</f>
        <v>-0.14580378250591017</v>
      </c>
    </row>
    <row r="60" spans="1:14" ht="15.75">
      <c r="A60" s="54"/>
      <c r="B60" s="54"/>
      <c r="C60" s="54"/>
      <c r="D60" s="54"/>
      <c r="E60" s="54"/>
      <c r="F60" s="54"/>
      <c r="G60" s="54"/>
      <c r="H60" s="55"/>
      <c r="I60" s="152"/>
      <c r="J60" s="121" t="s">
        <v>947</v>
      </c>
      <c r="K60" s="422">
        <f>'BL mil. lei'!K60/'BL %PIB (2)'!K$113*100</f>
        <v>0.000149812734082397</v>
      </c>
      <c r="L60" s="422">
        <f>'BL mil. lei'!L60/'BL %PIB (2)'!L$113*100</f>
        <v>0.00014005602240896358</v>
      </c>
      <c r="M60" s="422">
        <f>'BL mil. lei'!M60/'BL %PIB (2)'!M$113*100</f>
        <v>0.000128783000643915</v>
      </c>
      <c r="N60" s="423">
        <f>'BL mil. lei'!N60/'BL %PIB (2)'!N$113*100</f>
        <v>0.0001182033096926714</v>
      </c>
    </row>
    <row r="61" spans="1:14" ht="15.75">
      <c r="A61" s="54"/>
      <c r="B61" s="54"/>
      <c r="C61" s="54"/>
      <c r="D61" s="54"/>
      <c r="E61" s="54"/>
      <c r="F61" s="54"/>
      <c r="G61" s="54"/>
      <c r="H61" s="55"/>
      <c r="I61" s="150" t="s">
        <v>891</v>
      </c>
      <c r="J61" s="122" t="s">
        <v>955</v>
      </c>
      <c r="K61" s="392">
        <f>'BL mil. lei'!K61/'BL %PIB (2)'!K$113*100</f>
        <v>0.017378277153558053</v>
      </c>
      <c r="L61" s="392">
        <f>'BL mil. lei'!L61/'BL %PIB (2)'!L$113*100</f>
        <v>0.026750700280112043</v>
      </c>
      <c r="M61" s="392">
        <f>'BL mil. lei'!M61/'BL %PIB (2)'!M$113*100</f>
        <v>0.021893110109465548</v>
      </c>
      <c r="N61" s="393">
        <f>'BL mil. lei'!N61/'BL %PIB (2)'!N$113*100</f>
        <v>0.020803782505910164</v>
      </c>
    </row>
    <row r="62" spans="1:14" ht="15.75">
      <c r="A62" s="54"/>
      <c r="B62" s="54"/>
      <c r="C62" s="54"/>
      <c r="D62" s="54"/>
      <c r="E62" s="54"/>
      <c r="F62" s="54"/>
      <c r="G62" s="54"/>
      <c r="H62" s="55"/>
      <c r="I62" s="153"/>
      <c r="J62" s="120" t="s">
        <v>946</v>
      </c>
      <c r="K62" s="362">
        <f>'BL mil. lei'!K62/'BL %PIB (2)'!K$113*100</f>
        <v>0.015355805243445693</v>
      </c>
      <c r="L62" s="362">
        <f>'BL mil. lei'!L62/'BL %PIB (2)'!L$113*100</f>
        <v>0.0265406162464986</v>
      </c>
      <c r="M62" s="362">
        <f>'BL mil. lei'!M62/'BL %PIB (2)'!M$113*100</f>
        <v>0.02169993560849968</v>
      </c>
      <c r="N62" s="363">
        <f>'BL mil. lei'!N62/'BL %PIB (2)'!N$113*100</f>
        <v>0.020626477541371157</v>
      </c>
    </row>
    <row r="63" spans="1:14" ht="15.75">
      <c r="A63" s="54"/>
      <c r="B63" s="54"/>
      <c r="C63" s="54"/>
      <c r="D63" s="54"/>
      <c r="E63" s="54"/>
      <c r="F63" s="54"/>
      <c r="G63" s="54"/>
      <c r="H63" s="55"/>
      <c r="I63" s="153"/>
      <c r="J63" s="121" t="s">
        <v>947</v>
      </c>
      <c r="K63" s="364">
        <f>'BL mil. lei'!K63/'BL %PIB (2)'!K$113*100</f>
        <v>0.0020224719101123597</v>
      </c>
      <c r="L63" s="367">
        <f>'BL mil. lei'!L63/'BL %PIB (2)'!L$113*100</f>
        <v>0.0002100840336134454</v>
      </c>
      <c r="M63" s="367">
        <f>'BL mil. lei'!M63/'BL %PIB (2)'!M$113*100</f>
        <v>0.0001931745009658725</v>
      </c>
      <c r="N63" s="368">
        <f>'BL mil. lei'!N63/'BL %PIB (2)'!N$113*100</f>
        <v>0.0001773049645390071</v>
      </c>
    </row>
    <row r="64" spans="1:14" ht="15.75">
      <c r="A64" s="54"/>
      <c r="B64" s="54"/>
      <c r="C64" s="54"/>
      <c r="D64" s="54"/>
      <c r="E64" s="54"/>
      <c r="F64" s="54"/>
      <c r="G64" s="54"/>
      <c r="H64" s="55"/>
      <c r="I64" s="150" t="s">
        <v>3</v>
      </c>
      <c r="J64" s="122" t="s">
        <v>956</v>
      </c>
      <c r="K64" s="332">
        <f>'BL mil. lei'!K64/'BL %PIB (2)'!K$113*100</f>
        <v>0.003295880149812734</v>
      </c>
      <c r="L64" s="332">
        <f>'BL mil. lei'!L64/'BL %PIB (2)'!L$113*100</f>
        <v>0.006582633053221288</v>
      </c>
      <c r="M64" s="332">
        <f>'BL mil. lei'!M64/'BL %PIB (2)'!M$113*100</f>
        <v>0.00618158403090792</v>
      </c>
      <c r="N64" s="333">
        <f>'BL mil. lei'!N64/'BL %PIB (2)'!N$113*100</f>
        <v>0.00591016548463357</v>
      </c>
    </row>
    <row r="65" spans="1:14" ht="15.75">
      <c r="A65" s="54"/>
      <c r="B65" s="54"/>
      <c r="C65" s="54"/>
      <c r="D65" s="54"/>
      <c r="E65" s="54"/>
      <c r="F65" s="54"/>
      <c r="G65" s="54"/>
      <c r="H65" s="55"/>
      <c r="I65" s="153"/>
      <c r="J65" s="120" t="s">
        <v>946</v>
      </c>
      <c r="K65" s="367">
        <f>'BL mil. lei'!K65/'BL %PIB (2)'!K$113*100</f>
        <v>7.49063670411985E-05</v>
      </c>
      <c r="L65" s="364">
        <f>'BL mil. lei'!L65/'BL %PIB (2)'!L$113*100</f>
        <v>0.003571428571428571</v>
      </c>
      <c r="M65" s="364">
        <f>'BL mil. lei'!M65/'BL %PIB (2)'!M$113*100</f>
        <v>0.0034127495170637474</v>
      </c>
      <c r="N65" s="365">
        <f>'BL mil. lei'!N65/'BL %PIB (2)'!N$113*100</f>
        <v>0.003368794326241135</v>
      </c>
    </row>
    <row r="66" spans="1:14" ht="15.75">
      <c r="A66" s="54"/>
      <c r="B66" s="54"/>
      <c r="C66" s="54"/>
      <c r="D66" s="54"/>
      <c r="E66" s="54"/>
      <c r="F66" s="54"/>
      <c r="G66" s="54"/>
      <c r="H66" s="55"/>
      <c r="I66" s="153"/>
      <c r="J66" s="121" t="s">
        <v>947</v>
      </c>
      <c r="K66" s="364">
        <f>'BL mil. lei'!K66/'BL %PIB (2)'!K$113*100</f>
        <v>0.0032209737827715358</v>
      </c>
      <c r="L66" s="364">
        <f>'BL mil. lei'!L66/'BL %PIB (2)'!L$113*100</f>
        <v>0.003011204481792717</v>
      </c>
      <c r="M66" s="364">
        <f>'BL mil. lei'!M66/'BL %PIB (2)'!M$113*100</f>
        <v>0.0027688345138441725</v>
      </c>
      <c r="N66" s="365">
        <f>'BL mil. lei'!N66/'BL %PIB (2)'!N$113*100</f>
        <v>0.0025413711583924348</v>
      </c>
    </row>
    <row r="67" spans="1:14" ht="31.5">
      <c r="A67" s="54"/>
      <c r="B67" s="54"/>
      <c r="C67" s="54"/>
      <c r="D67" s="54"/>
      <c r="E67" s="54"/>
      <c r="F67" s="54"/>
      <c r="G67" s="54"/>
      <c r="H67" s="55"/>
      <c r="I67" s="150" t="s">
        <v>27</v>
      </c>
      <c r="J67" s="122" t="s">
        <v>957</v>
      </c>
      <c r="K67" s="392">
        <f>'BL mil. lei'!K67/'BL %PIB (2)'!K$113*100</f>
        <v>0.018801498127340825</v>
      </c>
      <c r="L67" s="392">
        <f>'BL mil. lei'!L67/'BL %PIB (2)'!L$113*100</f>
        <v>0.01764705882352941</v>
      </c>
      <c r="M67" s="392">
        <f>'BL mil. lei'!M67/'BL %PIB (2)'!M$113*100</f>
        <v>0.01654861558274308</v>
      </c>
      <c r="N67" s="393">
        <f>'BL mil. lei'!N67/'BL %PIB (2)'!N$113*100</f>
        <v>0.015780141843971633</v>
      </c>
    </row>
    <row r="68" spans="1:14" ht="15.75">
      <c r="A68" s="54"/>
      <c r="B68" s="54"/>
      <c r="C68" s="54"/>
      <c r="D68" s="54"/>
      <c r="E68" s="54"/>
      <c r="F68" s="54"/>
      <c r="G68" s="54"/>
      <c r="H68" s="55"/>
      <c r="I68" s="153"/>
      <c r="J68" s="120" t="s">
        <v>946</v>
      </c>
      <c r="K68" s="362">
        <f>'BL mil. lei'!K68/'BL %PIB (2)'!K$113*100</f>
        <v>0.013632958801498127</v>
      </c>
      <c r="L68" s="362">
        <f>'BL mil. lei'!L68/'BL %PIB (2)'!L$113*100</f>
        <v>0.01281512605042017</v>
      </c>
      <c r="M68" s="362">
        <f>'BL mil. lei'!M68/'BL %PIB (2)'!M$113*100</f>
        <v>0.012105602060528011</v>
      </c>
      <c r="N68" s="363">
        <f>'BL mil. lei'!N68/'BL %PIB (2)'!N$113*100</f>
        <v>0.011702127659574468</v>
      </c>
    </row>
    <row r="69" spans="1:14" ht="15.75">
      <c r="A69" s="54"/>
      <c r="B69" s="54"/>
      <c r="C69" s="54"/>
      <c r="D69" s="54"/>
      <c r="E69" s="54"/>
      <c r="F69" s="54"/>
      <c r="G69" s="54"/>
      <c r="H69" s="55"/>
      <c r="I69" s="153"/>
      <c r="J69" s="121" t="s">
        <v>947</v>
      </c>
      <c r="K69" s="364">
        <f>'BL mil. lei'!K69/'BL %PIB (2)'!K$113*100</f>
        <v>0.005168539325842696</v>
      </c>
      <c r="L69" s="364">
        <f>'BL mil. lei'!L69/'BL %PIB (2)'!L$113*100</f>
        <v>0.004831932773109244</v>
      </c>
      <c r="M69" s="364">
        <f>'BL mil. lei'!M69/'BL %PIB (2)'!M$113*100</f>
        <v>0.004443013522215067</v>
      </c>
      <c r="N69" s="365">
        <f>'BL mil. lei'!N69/'BL %PIB (2)'!N$113*100</f>
        <v>0.004078014184397163</v>
      </c>
    </row>
    <row r="70" spans="1:14" ht="15.75">
      <c r="A70" s="54"/>
      <c r="B70" s="54"/>
      <c r="C70" s="54"/>
      <c r="D70" s="54"/>
      <c r="E70" s="54"/>
      <c r="F70" s="54"/>
      <c r="G70" s="54"/>
      <c r="H70" s="55"/>
      <c r="I70" s="150" t="s">
        <v>34</v>
      </c>
      <c r="J70" s="122" t="s">
        <v>958</v>
      </c>
      <c r="K70" s="254">
        <f>'BL mil. lei'!K70/'BL %PIB (2)'!K$113*100</f>
        <v>0.7280149812734082</v>
      </c>
      <c r="L70" s="254">
        <f>'BL mil. lei'!L70/'BL %PIB (2)'!L$113*100</f>
        <v>0.701610644257703</v>
      </c>
      <c r="M70" s="254">
        <f>'BL mil. lei'!M70/'BL %PIB (2)'!M$113*100</f>
        <v>0.740759819703799</v>
      </c>
      <c r="N70" s="255">
        <f>'BL mil. lei'!N70/'BL %PIB (2)'!N$113*100</f>
        <v>0.681146572104019</v>
      </c>
    </row>
    <row r="71" spans="1:14" ht="15.75">
      <c r="A71" s="54"/>
      <c r="B71" s="54"/>
      <c r="C71" s="54"/>
      <c r="D71" s="54"/>
      <c r="E71" s="54"/>
      <c r="F71" s="54"/>
      <c r="G71" s="54"/>
      <c r="H71" s="55"/>
      <c r="I71" s="153"/>
      <c r="J71" s="120" t="s">
        <v>946</v>
      </c>
      <c r="K71" s="276">
        <f>'BL mil. lei'!K71/'BL %PIB (2)'!K$113*100</f>
        <v>0.7080898876404493</v>
      </c>
      <c r="L71" s="276">
        <f>'BL mil. lei'!L71/'BL %PIB (2)'!L$113*100</f>
        <v>0.6829831932773108</v>
      </c>
      <c r="M71" s="276">
        <f>'BL mil. lei'!M71/'BL %PIB (2)'!M$113*100</f>
        <v>0.7236316806181584</v>
      </c>
      <c r="N71" s="277">
        <f>'BL mil. lei'!N71/'BL %PIB (2)'!N$113*100</f>
        <v>0.6654255319148937</v>
      </c>
    </row>
    <row r="72" spans="1:14" ht="15.75">
      <c r="A72" s="54"/>
      <c r="B72" s="54"/>
      <c r="C72" s="54"/>
      <c r="D72" s="54"/>
      <c r="E72" s="54"/>
      <c r="F72" s="54"/>
      <c r="G72" s="54"/>
      <c r="H72" s="55"/>
      <c r="I72" s="153"/>
      <c r="J72" s="121" t="s">
        <v>947</v>
      </c>
      <c r="K72" s="279">
        <f>'BL mil. lei'!K72/'BL %PIB (2)'!K$113*100</f>
        <v>0.0199250936329588</v>
      </c>
      <c r="L72" s="279">
        <f>'BL mil. lei'!L72/'BL %PIB (2)'!L$113*100</f>
        <v>0.018627450980392157</v>
      </c>
      <c r="M72" s="279">
        <f>'BL mil. lei'!M72/'BL %PIB (2)'!M$113*100</f>
        <v>0.017128139085640696</v>
      </c>
      <c r="N72" s="416">
        <f>'BL mil. lei'!N72/'BL %PIB (2)'!N$113*100</f>
        <v>0.015721040189125297</v>
      </c>
    </row>
    <row r="73" spans="1:14" ht="15.75">
      <c r="A73" s="54"/>
      <c r="B73" s="54"/>
      <c r="C73" s="54"/>
      <c r="D73" s="54"/>
      <c r="E73" s="54"/>
      <c r="F73" s="54"/>
      <c r="G73" s="54"/>
      <c r="H73" s="55"/>
      <c r="I73" s="150" t="s">
        <v>893</v>
      </c>
      <c r="J73" s="122" t="s">
        <v>961</v>
      </c>
      <c r="K73" s="392">
        <f>'BL mil. lei'!K73/'BL %PIB (2)'!K$113*100</f>
        <v>0.009288389513108614</v>
      </c>
      <c r="L73" s="392">
        <f>'BL mil. lei'!L73/'BL %PIB (2)'!L$113*100</f>
        <v>0.014355742296918767</v>
      </c>
      <c r="M73" s="392">
        <f>'BL mil. lei'!M73/'BL %PIB (2)'!M$113*100</f>
        <v>0.013522215067611075</v>
      </c>
      <c r="N73" s="393">
        <f>'BL mil. lei'!N73/'BL %PIB (2)'!N$113*100</f>
        <v>0.012825059101654844</v>
      </c>
    </row>
    <row r="74" spans="1:14" ht="15.75">
      <c r="A74" s="54"/>
      <c r="B74" s="54"/>
      <c r="C74" s="54"/>
      <c r="D74" s="54"/>
      <c r="E74" s="54"/>
      <c r="F74" s="54"/>
      <c r="G74" s="54"/>
      <c r="H74" s="55"/>
      <c r="I74" s="152"/>
      <c r="J74" s="120" t="s">
        <v>946</v>
      </c>
      <c r="K74" s="364">
        <f>'BL mil. lei'!K74/'BL %PIB (2)'!K$113*100</f>
        <v>0.0009737827715355806</v>
      </c>
      <c r="L74" s="362">
        <f>'BL mil. lei'!L74/'BL %PIB (2)'!L$113*100</f>
        <v>0.006512605042016807</v>
      </c>
      <c r="M74" s="362">
        <f>'BL mil. lei'!M74/'BL %PIB (2)'!M$113*100</f>
        <v>0.006310367031551835</v>
      </c>
      <c r="N74" s="363">
        <f>'BL mil. lei'!N74/'BL %PIB (2)'!N$113*100</f>
        <v>0.0062056737588652485</v>
      </c>
    </row>
    <row r="75" spans="1:14" ht="15.75">
      <c r="A75" s="54"/>
      <c r="B75" s="54"/>
      <c r="C75" s="54"/>
      <c r="D75" s="54"/>
      <c r="E75" s="54"/>
      <c r="F75" s="54"/>
      <c r="G75" s="54"/>
      <c r="H75" s="55"/>
      <c r="I75" s="152"/>
      <c r="J75" s="121" t="s">
        <v>947</v>
      </c>
      <c r="K75" s="362">
        <f>'BL mil. lei'!K75/'BL %PIB (2)'!K$113*100</f>
        <v>0.008314606741573034</v>
      </c>
      <c r="L75" s="362">
        <f>'BL mil. lei'!L75/'BL %PIB (2)'!L$113*100</f>
        <v>0.007843137254901959</v>
      </c>
      <c r="M75" s="362">
        <f>'BL mil. lei'!M75/'BL %PIB (2)'!M$113*100</f>
        <v>0.00721184803605924</v>
      </c>
      <c r="N75" s="363">
        <f>'BL mil. lei'!N75/'BL %PIB (2)'!N$113*100</f>
        <v>0.006619385342789597</v>
      </c>
    </row>
    <row r="76" spans="1:14" ht="15.75">
      <c r="A76" s="54"/>
      <c r="B76" s="54"/>
      <c r="C76" s="54"/>
      <c r="D76" s="54"/>
      <c r="E76" s="54"/>
      <c r="F76" s="54"/>
      <c r="G76" s="54"/>
      <c r="H76" s="55"/>
      <c r="I76" s="150" t="s">
        <v>894</v>
      </c>
      <c r="J76" s="122" t="s">
        <v>962</v>
      </c>
      <c r="K76" s="254">
        <f>'BL mil. lei'!K76/'BL %PIB (2)'!K$113*100</f>
        <v>0.8199999999999998</v>
      </c>
      <c r="L76" s="254">
        <f>'BL mil. lei'!L76/'BL %PIB (2)'!L$113*100</f>
        <v>0.8063025210084035</v>
      </c>
      <c r="M76" s="254">
        <f>'BL mil. lei'!M76/'BL %PIB (2)'!M$113*100</f>
        <v>0.7980038634900195</v>
      </c>
      <c r="N76" s="255">
        <f>'BL mil. lei'!N76/'BL %PIB (2)'!N$113*100</f>
        <v>0.7335106382978722</v>
      </c>
    </row>
    <row r="77" spans="1:14" ht="15.75">
      <c r="A77" s="54"/>
      <c r="B77" s="54"/>
      <c r="C77" s="54"/>
      <c r="D77" s="54"/>
      <c r="E77" s="54"/>
      <c r="F77" s="54"/>
      <c r="G77" s="54"/>
      <c r="H77" s="55"/>
      <c r="I77" s="152"/>
      <c r="J77" s="120" t="s">
        <v>946</v>
      </c>
      <c r="K77" s="276">
        <f>'BL mil. lei'!K77/'BL %PIB (2)'!K$113*100</f>
        <v>0.40397003745318344</v>
      </c>
      <c r="L77" s="276">
        <f>'BL mil. lei'!L77/'BL %PIB (2)'!L$113*100</f>
        <v>0.5303221288515405</v>
      </c>
      <c r="M77" s="276">
        <f>'BL mil. lei'!M77/'BL %PIB (2)'!M$113*100</f>
        <v>0.5442369607211849</v>
      </c>
      <c r="N77" s="277">
        <f>'BL mil. lei'!N77/'BL %PIB (2)'!N$113*100</f>
        <v>0.5005910165484634</v>
      </c>
    </row>
    <row r="78" spans="1:14" ht="15.75">
      <c r="A78" s="54"/>
      <c r="B78" s="54"/>
      <c r="C78" s="54"/>
      <c r="D78" s="54"/>
      <c r="E78" s="54"/>
      <c r="F78" s="54"/>
      <c r="G78" s="54"/>
      <c r="H78" s="55"/>
      <c r="I78" s="152"/>
      <c r="J78" s="121" t="s">
        <v>947</v>
      </c>
      <c r="K78" s="276">
        <f>'BL mil. lei'!K78/'BL %PIB (2)'!K$113*100</f>
        <v>0.41602996254681646</v>
      </c>
      <c r="L78" s="276">
        <f>'BL mil. lei'!L78/'BL %PIB (2)'!L$113*100</f>
        <v>0.27598039215686276</v>
      </c>
      <c r="M78" s="276">
        <f>'BL mil. lei'!M78/'BL %PIB (2)'!M$113*100</f>
        <v>0.2537669027688345</v>
      </c>
      <c r="N78" s="277">
        <f>'BL mil. lei'!N78/'BL %PIB (2)'!N$113*100</f>
        <v>0.232919621749409</v>
      </c>
    </row>
    <row r="79" spans="1:14" ht="15.75">
      <c r="A79" s="54"/>
      <c r="B79" s="54"/>
      <c r="C79" s="54"/>
      <c r="D79" s="54"/>
      <c r="E79" s="54"/>
      <c r="F79" s="54"/>
      <c r="G79" s="54"/>
      <c r="H79" s="55"/>
      <c r="I79" s="150" t="s">
        <v>895</v>
      </c>
      <c r="J79" s="122" t="s">
        <v>963</v>
      </c>
      <c r="K79" s="254">
        <f>'BL mil. lei'!K79/'BL %PIB (2)'!K$113*100</f>
        <v>0.055205992509363304</v>
      </c>
      <c r="L79" s="254">
        <f>'BL mil. lei'!L79/'BL %PIB (2)'!L$113*100</f>
        <v>0.0607843137254902</v>
      </c>
      <c r="M79" s="254">
        <f>'BL mil. lei'!M79/'BL %PIB (2)'!M$113*100</f>
        <v>0.0578879587894398</v>
      </c>
      <c r="N79" s="255">
        <f>'BL mil. lei'!N79/'BL %PIB (2)'!N$113*100</f>
        <v>0.054432624113475186</v>
      </c>
    </row>
    <row r="80" spans="1:14" ht="15.75">
      <c r="A80" s="54"/>
      <c r="B80" s="54"/>
      <c r="C80" s="54"/>
      <c r="D80" s="54"/>
      <c r="E80" s="54"/>
      <c r="F80" s="54"/>
      <c r="G80" s="54"/>
      <c r="H80" s="55"/>
      <c r="I80" s="152"/>
      <c r="J80" s="120" t="s">
        <v>946</v>
      </c>
      <c r="K80" s="276">
        <f>'BL mil. lei'!K80/'BL %PIB (2)'!K$113*100</f>
        <v>0.05153558052434457</v>
      </c>
      <c r="L80" s="276">
        <f>'BL mil. lei'!L80/'BL %PIB (2)'!L$113*100</f>
        <v>0.05735294117647059</v>
      </c>
      <c r="M80" s="276">
        <f>'BL mil. lei'!M80/'BL %PIB (2)'!M$113*100</f>
        <v>0.054732775273663874</v>
      </c>
      <c r="N80" s="277">
        <f>'BL mil. lei'!N80/'BL %PIB (2)'!N$113*100</f>
        <v>0.051536643026004726</v>
      </c>
    </row>
    <row r="81" spans="1:14" ht="15.75">
      <c r="A81" s="54"/>
      <c r="B81" s="54"/>
      <c r="C81" s="54"/>
      <c r="D81" s="54"/>
      <c r="E81" s="54"/>
      <c r="F81" s="54"/>
      <c r="G81" s="54"/>
      <c r="H81" s="55"/>
      <c r="I81" s="152"/>
      <c r="J81" s="121" t="s">
        <v>947</v>
      </c>
      <c r="K81" s="417">
        <f>'BL mil. lei'!K81/'BL %PIB (2)'!K$113*100</f>
        <v>0.003670411985018727</v>
      </c>
      <c r="L81" s="417">
        <f>'BL mil. lei'!L81/'BL %PIB (2)'!L$113*100</f>
        <v>0.003431372549019608</v>
      </c>
      <c r="M81" s="417">
        <f>'BL mil. lei'!M81/'BL %PIB (2)'!M$113*100</f>
        <v>0.0031551835157759174</v>
      </c>
      <c r="N81" s="418">
        <f>'BL mil. lei'!N81/'BL %PIB (2)'!N$113*100</f>
        <v>0.0028959810874704494</v>
      </c>
    </row>
    <row r="82" spans="1:14" ht="15.75">
      <c r="A82" s="54"/>
      <c r="B82" s="54"/>
      <c r="C82" s="54"/>
      <c r="D82" s="54"/>
      <c r="E82" s="54"/>
      <c r="F82" s="54"/>
      <c r="G82" s="54"/>
      <c r="H82" s="55"/>
      <c r="I82" s="150" t="s">
        <v>896</v>
      </c>
      <c r="J82" s="122" t="s">
        <v>967</v>
      </c>
      <c r="K82" s="254">
        <f>'BL mil. lei'!K82/'BL %PIB (2)'!K$113*100</f>
        <v>0.1756554307116105</v>
      </c>
      <c r="L82" s="254">
        <f>'BL mil. lei'!L82/'BL %PIB (2)'!L$113*100</f>
        <v>0.1696078431372549</v>
      </c>
      <c r="M82" s="254">
        <f>'BL mil. lei'!M82/'BL %PIB (2)'!M$113*100</f>
        <v>0.16323245331616226</v>
      </c>
      <c r="N82" s="255">
        <f>'BL mil. lei'!N82/'BL %PIB (2)'!N$113*100</f>
        <v>0.15260047281323877</v>
      </c>
    </row>
    <row r="83" spans="1:14" ht="15.75">
      <c r="A83" s="54"/>
      <c r="B83" s="54"/>
      <c r="C83" s="54"/>
      <c r="D83" s="54"/>
      <c r="E83" s="54"/>
      <c r="F83" s="54"/>
      <c r="G83" s="54"/>
      <c r="H83" s="55"/>
      <c r="I83" s="152"/>
      <c r="J83" s="120" t="s">
        <v>946</v>
      </c>
      <c r="K83" s="276">
        <f>'BL mil. lei'!K83/'BL %PIB (2)'!K$113*100</f>
        <v>0.1650936329588015</v>
      </c>
      <c r="L83" s="276">
        <f>'BL mil. lei'!L83/'BL %PIB (2)'!L$113*100</f>
        <v>0.15987394957983195</v>
      </c>
      <c r="M83" s="276">
        <f>'BL mil. lei'!M83/'BL %PIB (2)'!M$113*100</f>
        <v>0.15428203477141017</v>
      </c>
      <c r="N83" s="277">
        <f>'BL mil. lei'!N83/'BL %PIB (2)'!N$113*100</f>
        <v>0.1443853427895981</v>
      </c>
    </row>
    <row r="84" spans="1:14" ht="15.75">
      <c r="A84" s="54"/>
      <c r="B84" s="54"/>
      <c r="C84" s="54"/>
      <c r="D84" s="54"/>
      <c r="E84" s="54"/>
      <c r="F84" s="54"/>
      <c r="G84" s="54"/>
      <c r="H84" s="55"/>
      <c r="I84" s="152"/>
      <c r="J84" s="121" t="s">
        <v>947</v>
      </c>
      <c r="K84" s="279">
        <f>'BL mil. lei'!K84/'BL %PIB (2)'!K$113*100</f>
        <v>0.010561797752808988</v>
      </c>
      <c r="L84" s="279">
        <f>'BL mil. lei'!L84/'BL %PIB (2)'!L$113*100</f>
        <v>0.00973389355742297</v>
      </c>
      <c r="M84" s="279">
        <f>'BL mil. lei'!M84/'BL %PIB (2)'!M$113*100</f>
        <v>0.008950418544752094</v>
      </c>
      <c r="N84" s="416">
        <f>'BL mil. lei'!N84/'BL %PIB (2)'!N$113*100</f>
        <v>0.008215130023640663</v>
      </c>
    </row>
    <row r="85" spans="1:14" ht="15.75">
      <c r="A85" s="54"/>
      <c r="B85" s="54"/>
      <c r="C85" s="54"/>
      <c r="D85" s="54"/>
      <c r="E85" s="54"/>
      <c r="F85" s="54"/>
      <c r="G85" s="54"/>
      <c r="H85" s="55"/>
      <c r="I85" s="150" t="s">
        <v>897</v>
      </c>
      <c r="J85" s="122" t="s">
        <v>1009</v>
      </c>
      <c r="K85" s="254">
        <f>'BL mil. lei'!K85/'BL %PIB (2)'!K$113*100</f>
        <v>0.3649438202247191</v>
      </c>
      <c r="L85" s="254">
        <f>'BL mil. lei'!L85/'BL %PIB (2)'!L$113*100</f>
        <v>0.3789915966386555</v>
      </c>
      <c r="M85" s="254">
        <f>'BL mil. lei'!M85/'BL %PIB (2)'!M$113*100</f>
        <v>0.35988409529942056</v>
      </c>
      <c r="N85" s="255">
        <f>'BL mil. lei'!N85/'BL %PIB (2)'!N$113*100</f>
        <v>0.3393617021276596</v>
      </c>
    </row>
    <row r="86" spans="1:14" ht="15.75">
      <c r="A86" s="54"/>
      <c r="B86" s="54"/>
      <c r="C86" s="54"/>
      <c r="D86" s="54"/>
      <c r="E86" s="54"/>
      <c r="F86" s="54"/>
      <c r="G86" s="54"/>
      <c r="H86" s="55"/>
      <c r="I86" s="152"/>
      <c r="J86" s="120" t="s">
        <v>946</v>
      </c>
      <c r="K86" s="276">
        <f>'BL mil. lei'!K86/'BL %PIB (2)'!K$113*100</f>
        <v>0.35310861423220974</v>
      </c>
      <c r="L86" s="276">
        <f>'BL mil. lei'!L86/'BL %PIB (2)'!L$113*100</f>
        <v>0.37184873949579833</v>
      </c>
      <c r="M86" s="276">
        <f>'BL mil. lei'!M86/'BL %PIB (2)'!M$113*100</f>
        <v>0.35331616226658086</v>
      </c>
      <c r="N86" s="277">
        <f>'BL mil. lei'!N86/'BL %PIB (2)'!N$113*100</f>
        <v>0.33333333333333337</v>
      </c>
    </row>
    <row r="87" spans="1:14" ht="15.75">
      <c r="A87" s="54"/>
      <c r="B87" s="54"/>
      <c r="C87" s="54"/>
      <c r="D87" s="54"/>
      <c r="E87" s="54"/>
      <c r="F87" s="54"/>
      <c r="G87" s="54"/>
      <c r="H87" s="55"/>
      <c r="I87" s="152"/>
      <c r="J87" s="121" t="s">
        <v>947</v>
      </c>
      <c r="K87" s="279">
        <f>'BL mil. lei'!K87/'BL %PIB (2)'!K$113*100</f>
        <v>0.011835205992509364</v>
      </c>
      <c r="L87" s="279">
        <f>'BL mil. lei'!L87/'BL %PIB (2)'!L$113*100</f>
        <v>0.007142857142857142</v>
      </c>
      <c r="M87" s="279">
        <f>'BL mil. lei'!M87/'BL %PIB (2)'!M$113*100</f>
        <v>0.006567933032839664</v>
      </c>
      <c r="N87" s="416">
        <f>'BL mil. lei'!N87/'BL %PIB (2)'!N$113*100</f>
        <v>0.00602836879432624</v>
      </c>
    </row>
    <row r="88" spans="1:14" ht="15.75">
      <c r="A88" s="54"/>
      <c r="B88" s="54"/>
      <c r="C88" s="54"/>
      <c r="D88" s="54"/>
      <c r="E88" s="54"/>
      <c r="F88" s="54"/>
      <c r="G88" s="54"/>
      <c r="H88" s="55"/>
      <c r="I88" s="150" t="s">
        <v>898</v>
      </c>
      <c r="J88" s="122" t="s">
        <v>964</v>
      </c>
      <c r="K88" s="254">
        <f>'BL mil. lei'!K88/'BL %PIB (2)'!K$113*100</f>
        <v>5.08629213483146</v>
      </c>
      <c r="L88" s="254">
        <f>'BL mil. lei'!L88/'BL %PIB (2)'!L$113*100</f>
        <v>4.924859943977592</v>
      </c>
      <c r="M88" s="254">
        <f>'BL mil. lei'!M88/'BL %PIB (2)'!M$113*100</f>
        <v>4.649130714745653</v>
      </c>
      <c r="N88" s="255">
        <f>'BL mil. lei'!N88/'BL %PIB (2)'!N$113*100</f>
        <v>4.430791962174941</v>
      </c>
    </row>
    <row r="89" spans="1:14" ht="15.75">
      <c r="A89" s="54"/>
      <c r="B89" s="54"/>
      <c r="C89" s="54"/>
      <c r="D89" s="54"/>
      <c r="E89" s="54"/>
      <c r="F89" s="54"/>
      <c r="G89" s="54"/>
      <c r="H89" s="55"/>
      <c r="I89" s="152"/>
      <c r="J89" s="120" t="s">
        <v>946</v>
      </c>
      <c r="K89" s="276">
        <f>'BL mil. lei'!K89/'BL %PIB (2)'!K$113*100</f>
        <v>5.064794007490637</v>
      </c>
      <c r="L89" s="276">
        <f>'BL mil. lei'!L89/'BL %PIB (2)'!L$113*100</f>
        <v>4.904831932773109</v>
      </c>
      <c r="M89" s="276">
        <f>'BL mil. lei'!M89/'BL %PIB (2)'!M$113*100</f>
        <v>4.630714745653574</v>
      </c>
      <c r="N89" s="277">
        <f>'BL mil. lei'!N89/'BL %PIB (2)'!N$113*100</f>
        <v>4.413888888888889</v>
      </c>
    </row>
    <row r="90" spans="1:14" ht="15.75">
      <c r="A90" s="54"/>
      <c r="B90" s="54"/>
      <c r="C90" s="54"/>
      <c r="D90" s="54"/>
      <c r="E90" s="54"/>
      <c r="F90" s="54"/>
      <c r="G90" s="54"/>
      <c r="H90" s="55"/>
      <c r="I90" s="152"/>
      <c r="J90" s="121" t="s">
        <v>947</v>
      </c>
      <c r="K90" s="279">
        <f>'BL mil. lei'!K90/'BL %PIB (2)'!K$113*100</f>
        <v>0.02149812734082397</v>
      </c>
      <c r="L90" s="279">
        <f>'BL mil. lei'!L90/'BL %PIB (2)'!L$113*100</f>
        <v>0.020028011204481794</v>
      </c>
      <c r="M90" s="279">
        <f>'BL mil. lei'!M90/'BL %PIB (2)'!M$113*100</f>
        <v>0.018415969092079848</v>
      </c>
      <c r="N90" s="416">
        <f>'BL mil. lei'!N90/'BL %PIB (2)'!N$113*100</f>
        <v>0.01690307328605201</v>
      </c>
    </row>
    <row r="91" spans="1:14" ht="15.75">
      <c r="A91" s="54"/>
      <c r="B91" s="54"/>
      <c r="C91" s="54"/>
      <c r="D91" s="54"/>
      <c r="E91" s="54"/>
      <c r="F91" s="54"/>
      <c r="G91" s="54"/>
      <c r="H91" s="55"/>
      <c r="I91" s="150" t="s">
        <v>899</v>
      </c>
      <c r="J91" s="122" t="s">
        <v>965</v>
      </c>
      <c r="K91" s="254">
        <f>'BL mil. lei'!K91/'BL %PIB (2)'!K$113*100</f>
        <v>0.6780524344569288</v>
      </c>
      <c r="L91" s="254">
        <f>'BL mil. lei'!L91/'BL %PIB (2)'!L$113*100</f>
        <v>0.6740196078431373</v>
      </c>
      <c r="M91" s="254">
        <f>'BL mil. lei'!M91/'BL %PIB (2)'!M$113*100</f>
        <v>0.6419832582099163</v>
      </c>
      <c r="N91" s="255">
        <f>'BL mil. lei'!N91/'BL %PIB (2)'!N$113*100</f>
        <v>0.6017139479905437</v>
      </c>
    </row>
    <row r="92" spans="1:14" ht="15.75">
      <c r="A92" s="54"/>
      <c r="B92" s="54"/>
      <c r="C92" s="54"/>
      <c r="D92" s="54"/>
      <c r="E92" s="54"/>
      <c r="F92" s="54"/>
      <c r="G92" s="54"/>
      <c r="H92" s="55"/>
      <c r="I92" s="152"/>
      <c r="J92" s="120" t="s">
        <v>946</v>
      </c>
      <c r="K92" s="276">
        <f>'BL mil. lei'!K92/'BL %PIB (2)'!K$113*100</f>
        <v>0.6774531835205992</v>
      </c>
      <c r="L92" s="276">
        <f>'BL mil. lei'!L92/'BL %PIB (2)'!L$113*100</f>
        <v>0.6734593837535015</v>
      </c>
      <c r="M92" s="276">
        <f>'BL mil. lei'!M92/'BL %PIB (2)'!M$113*100</f>
        <v>0.6414681262073406</v>
      </c>
      <c r="N92" s="277">
        <f>'BL mil. lei'!N92/'BL %PIB (2)'!N$113*100</f>
        <v>0.601241134751773</v>
      </c>
    </row>
    <row r="93" spans="1:14" ht="15.75">
      <c r="A93" s="54"/>
      <c r="B93" s="54"/>
      <c r="C93" s="54"/>
      <c r="D93" s="54"/>
      <c r="E93" s="54"/>
      <c r="F93" s="54"/>
      <c r="G93" s="54"/>
      <c r="H93" s="55"/>
      <c r="I93" s="152"/>
      <c r="J93" s="121" t="s">
        <v>947</v>
      </c>
      <c r="K93" s="417">
        <f>'BL mil. lei'!K93/'BL %PIB (2)'!K$113*100</f>
        <v>0.000599250936329588</v>
      </c>
      <c r="L93" s="417">
        <f>'BL mil. lei'!L93/'BL %PIB (2)'!L$113*100</f>
        <v>0.0005602240896358543</v>
      </c>
      <c r="M93" s="417">
        <f>'BL mil. lei'!M93/'BL %PIB (2)'!M$113*100</f>
        <v>0.00051513200257566</v>
      </c>
      <c r="N93" s="423">
        <f>'BL mil. lei'!N93/'BL %PIB (2)'!N$113*100</f>
        <v>0.0004728132387706856</v>
      </c>
    </row>
    <row r="94" spans="1:14" ht="15.75">
      <c r="A94" s="54"/>
      <c r="B94" s="54"/>
      <c r="C94" s="54"/>
      <c r="D94" s="54"/>
      <c r="E94" s="54"/>
      <c r="F94" s="54"/>
      <c r="G94" s="54"/>
      <c r="H94" s="55"/>
      <c r="I94" s="150" t="s">
        <v>900</v>
      </c>
      <c r="J94" s="122" t="s">
        <v>966</v>
      </c>
      <c r="K94" s="332">
        <f>'BL mil. lei'!K94/'BL %PIB (2)'!K$113*100</f>
        <v>0.0014232209737827716</v>
      </c>
      <c r="L94" s="332">
        <f>'BL mil. lei'!L94/'BL %PIB (2)'!L$113*100</f>
        <v>0.0013305322128851539</v>
      </c>
      <c r="M94" s="332">
        <f>'BL mil. lei'!M94/'BL %PIB (2)'!M$113*100</f>
        <v>0.00128783000643915</v>
      </c>
      <c r="N94" s="333">
        <f>'BL mil. lei'!N94/'BL %PIB (2)'!N$113*100</f>
        <v>0.001182033096926714</v>
      </c>
    </row>
    <row r="95" spans="1:14" ht="15.75">
      <c r="A95" s="54"/>
      <c r="B95" s="54"/>
      <c r="C95" s="54"/>
      <c r="D95" s="54"/>
      <c r="E95" s="54"/>
      <c r="F95" s="54"/>
      <c r="G95" s="54"/>
      <c r="H95" s="55"/>
      <c r="I95" s="152"/>
      <c r="J95" s="120" t="s">
        <v>946</v>
      </c>
      <c r="K95" s="417">
        <f>'BL mil. lei'!K95/'BL %PIB (2)'!K$113*100</f>
        <v>0.0014232209737827716</v>
      </c>
      <c r="L95" s="417">
        <f>'BL mil. lei'!L95/'BL %PIB (2)'!L$113*100</f>
        <v>0.0013305322128851539</v>
      </c>
      <c r="M95" s="417">
        <f>'BL mil. lei'!M95/'BL %PIB (2)'!M$113*100</f>
        <v>0.00128783000643915</v>
      </c>
      <c r="N95" s="418">
        <f>'BL mil. lei'!N95/'BL %PIB (2)'!N$113*100</f>
        <v>0.001182033096926714</v>
      </c>
    </row>
    <row r="96" spans="1:14" ht="16.5" thickBot="1">
      <c r="A96" s="54"/>
      <c r="B96" s="54"/>
      <c r="C96" s="54"/>
      <c r="D96" s="54"/>
      <c r="E96" s="54"/>
      <c r="F96" s="54"/>
      <c r="G96" s="54"/>
      <c r="H96" s="55"/>
      <c r="I96" s="154"/>
      <c r="J96" s="121" t="s">
        <v>947</v>
      </c>
      <c r="K96" s="276">
        <f>'BL mil. lei'!K96/'BL %PIB (2)'!K$113*100</f>
        <v>0</v>
      </c>
      <c r="L96" s="276">
        <f>'BL mil. lei'!L96/'BL %PIB (2)'!L$113*100</f>
        <v>0</v>
      </c>
      <c r="M96" s="276">
        <f>'BL mil. lei'!M96/'BL %PIB (2)'!M$113*100</f>
        <v>0</v>
      </c>
      <c r="N96" s="277">
        <f>'BL mil. lei'!N96/'BL %PIB (2)'!N$113*100</f>
        <v>0</v>
      </c>
    </row>
    <row r="97" spans="1:14" ht="19.5" thickTop="1">
      <c r="A97" s="54"/>
      <c r="B97" s="54"/>
      <c r="C97" s="54"/>
      <c r="D97" s="54"/>
      <c r="E97" s="54"/>
      <c r="F97" s="54"/>
      <c r="G97" s="54"/>
      <c r="H97" s="55"/>
      <c r="I97" s="99"/>
      <c r="J97" s="119" t="s">
        <v>948</v>
      </c>
      <c r="K97" s="463">
        <f>'BL mil. lei'!K97/'BL %PIB (2)'!K$113*100</f>
        <v>-0.04404494382022581</v>
      </c>
      <c r="L97" s="463">
        <f>'BL mil. lei'!L97/'BL %PIB (2)'!L$113*100</f>
        <v>-0.07086778711484532</v>
      </c>
      <c r="M97" s="463">
        <f>'BL mil. lei'!M97/'BL %PIB (2)'!M$113*100</f>
        <v>-0.06967108821635722</v>
      </c>
      <c r="N97" s="464">
        <f>'BL mil. lei'!N97/'BL %PIB (2)'!N$113*100</f>
        <v>4.728132397270526E-07</v>
      </c>
    </row>
    <row r="98" spans="1:14" ht="18.75">
      <c r="A98" s="54"/>
      <c r="B98" s="54"/>
      <c r="C98" s="54"/>
      <c r="D98" s="54"/>
      <c r="E98" s="54"/>
      <c r="F98" s="54"/>
      <c r="G98" s="54"/>
      <c r="H98" s="55"/>
      <c r="I98" s="103"/>
      <c r="J98" s="38"/>
      <c r="K98" s="59"/>
      <c r="L98" s="59"/>
      <c r="M98" s="59"/>
      <c r="N98" s="93">
        <f>'BL mil. lei'!N98/'BL %PIB (2)'!N$113*100</f>
        <v>0</v>
      </c>
    </row>
    <row r="99" spans="9:14" ht="18.75">
      <c r="I99" s="457"/>
      <c r="J99" s="456" t="s">
        <v>969</v>
      </c>
      <c r="K99" s="465">
        <f>'BL mil. lei'!K99/'BL %PIB (2)'!K$113*100</f>
        <v>0.0440449438202247</v>
      </c>
      <c r="L99" s="465">
        <f>'BL mil. lei'!L99/'BL %PIB (2)'!L$113*100</f>
        <v>0.07086834733893557</v>
      </c>
      <c r="M99" s="465">
        <f>'BL mil. lei'!M99/'BL %PIB (2)'!M$113*100</f>
        <v>0.069671603348358</v>
      </c>
      <c r="N99" s="464">
        <f>'BL mil. lei'!N99/'BL %PIB (2)'!N$113*100</f>
        <v>0</v>
      </c>
    </row>
    <row r="100" spans="9:14" ht="15">
      <c r="I100" s="458"/>
      <c r="J100" s="223"/>
      <c r="K100" s="89"/>
      <c r="L100" s="89"/>
      <c r="M100" s="89"/>
      <c r="N100" s="90"/>
    </row>
    <row r="101" spans="9:14" ht="17.25">
      <c r="I101" s="459" t="s">
        <v>11</v>
      </c>
      <c r="J101" s="110" t="s">
        <v>970</v>
      </c>
      <c r="K101" s="466">
        <f>'BL mil. lei'!K101/'BL %PIB (2)'!K$113*100</f>
        <v>0.004794007490636704</v>
      </c>
      <c r="L101" s="52">
        <f>'BL mil. lei'!L101/'BL %PIB (2)'!L$113*100</f>
        <v>0</v>
      </c>
      <c r="M101" s="52">
        <f>'BL mil. lei'!M101/'BL %PIB (2)'!M$113*100</f>
        <v>0</v>
      </c>
      <c r="N101" s="52">
        <f>'BL mil. lei'!N101/'BL %PIB (2)'!N$113*100</f>
        <v>0</v>
      </c>
    </row>
    <row r="102" spans="9:14" ht="15">
      <c r="I102" s="460" t="s">
        <v>51</v>
      </c>
      <c r="J102" s="446" t="s">
        <v>971</v>
      </c>
      <c r="K102" s="467">
        <f>'BL mil. lei'!K102/'BL %PIB (2)'!K$113*100</f>
        <v>0.004794007490636704</v>
      </c>
      <c r="L102" s="18">
        <f>'BL mil. lei'!L102/'BL %PIB (2)'!L$113*100</f>
        <v>0</v>
      </c>
      <c r="M102" s="18">
        <f>'BL mil. lei'!M102/'BL %PIB (2)'!M$113*100</f>
        <v>0</v>
      </c>
      <c r="N102" s="18">
        <f>'BL mil. lei'!N102/'BL %PIB (2)'!N$113*100</f>
        <v>0</v>
      </c>
    </row>
    <row r="103" spans="9:14" ht="15">
      <c r="I103" s="461" t="s">
        <v>76</v>
      </c>
      <c r="J103" s="113" t="s">
        <v>972</v>
      </c>
      <c r="K103" s="468">
        <f>'BL mil. lei'!K103/'BL %PIB (2)'!K$113*100</f>
        <v>0.004794007490636704</v>
      </c>
      <c r="L103" s="17">
        <f>'BL mil. lei'!L103/'BL %PIB (2)'!L$113*100</f>
        <v>0</v>
      </c>
      <c r="M103" s="17">
        <f>'BL mil. lei'!M103/'BL %PIB (2)'!M$113*100</f>
        <v>0</v>
      </c>
      <c r="N103" s="77">
        <f>'BL mil. lei'!N103/'BL %PIB (2)'!N$113*100</f>
        <v>0</v>
      </c>
    </row>
    <row r="104" spans="9:14" ht="17.25">
      <c r="I104" s="459" t="s">
        <v>12</v>
      </c>
      <c r="J104" s="110" t="s">
        <v>974</v>
      </c>
      <c r="K104" s="375">
        <f>'BL mil. lei'!K104/'BL %PIB (2)'!K$113*100</f>
        <v>-0.03408239700374532</v>
      </c>
      <c r="L104" s="375">
        <f>'BL mil. lei'!L104/'BL %PIB (2)'!L$113*100</f>
        <v>0.07086834733893557</v>
      </c>
      <c r="M104" s="375">
        <f>'BL mil. lei'!M104/'BL %PIB (2)'!M$113*100</f>
        <v>0.069671603348358</v>
      </c>
      <c r="N104" s="375">
        <f>'BL mil. lei'!N104/'BL %PIB (2)'!N$113*100</f>
        <v>-0.08356973995271867</v>
      </c>
    </row>
    <row r="105" spans="9:14" ht="15">
      <c r="I105" s="460" t="s">
        <v>693</v>
      </c>
      <c r="J105" s="446" t="s">
        <v>1052</v>
      </c>
      <c r="K105" s="326">
        <f>'BL mil. lei'!K105/'BL %PIB (2)'!K$113*100</f>
        <v>-0.03895131086142322</v>
      </c>
      <c r="L105" s="18">
        <f>'BL mil. lei'!L105/'BL %PIB (2)'!L$113*100</f>
        <v>0</v>
      </c>
      <c r="M105" s="18">
        <f>'BL mil. lei'!M105/'BL %PIB (2)'!M$113*100</f>
        <v>0</v>
      </c>
      <c r="N105" s="75">
        <f>'BL mil. lei'!N105/'BL %PIB (2)'!N$113*100</f>
        <v>0</v>
      </c>
    </row>
    <row r="106" spans="9:14" ht="15">
      <c r="I106" s="460" t="s">
        <v>742</v>
      </c>
      <c r="J106" s="446" t="s">
        <v>1043</v>
      </c>
      <c r="K106" s="326">
        <f>'BL mil. lei'!K106/'BL %PIB (2)'!K$113*100</f>
        <v>-0.030561797752808987</v>
      </c>
      <c r="L106" s="326">
        <f>'BL mil. lei'!L106/'BL %PIB (2)'!L$113*100</f>
        <v>-0.03606442577030812</v>
      </c>
      <c r="M106" s="326">
        <f>'BL mil. lei'!M106/'BL %PIB (2)'!M$113*100</f>
        <v>-0.03490019317450097</v>
      </c>
      <c r="N106" s="326">
        <f>'BL mil. lei'!N106/'BL %PIB (2)'!N$113*100</f>
        <v>-0.03569739952718676</v>
      </c>
    </row>
    <row r="107" spans="9:14" ht="15">
      <c r="I107" s="460" t="s">
        <v>841</v>
      </c>
      <c r="J107" s="446" t="s">
        <v>976</v>
      </c>
      <c r="K107" s="326">
        <f>'BL mil. lei'!K107/'BL %PIB (2)'!K$113*100</f>
        <v>0.03543071161048689</v>
      </c>
      <c r="L107" s="326">
        <f>'BL mil. lei'!L107/'BL %PIB (2)'!L$113*100</f>
        <v>0.10693277310924369</v>
      </c>
      <c r="M107" s="326">
        <f>'BL mil. lei'!M107/'BL %PIB (2)'!M$113*100</f>
        <v>0.10457179652285896</v>
      </c>
      <c r="N107" s="326">
        <f>'BL mil. lei'!N107/'BL %PIB (2)'!N$113*100</f>
        <v>-0.047872340425531915</v>
      </c>
    </row>
    <row r="108" spans="9:14" ht="15">
      <c r="I108" s="460"/>
      <c r="J108" s="113" t="s">
        <v>985</v>
      </c>
      <c r="K108" s="326">
        <f>'BL mil. lei'!K108/'BL %PIB (2)'!K$113*100</f>
        <v>0.0997003745318352</v>
      </c>
      <c r="L108" s="326">
        <f>'BL mil. lei'!L108/'BL %PIB (2)'!L$113*100</f>
        <v>0.15959383753501402</v>
      </c>
      <c r="M108" s="326">
        <f>'BL mil. lei'!M108/'BL %PIB (2)'!M$113*100</f>
        <v>0.1553122987765615</v>
      </c>
      <c r="N108" s="75">
        <f>'BL mil. lei'!N108/'BL %PIB (2)'!N$113*100</f>
        <v>0</v>
      </c>
    </row>
    <row r="109" spans="9:14" ht="15">
      <c r="I109" s="460"/>
      <c r="J109" s="113" t="s">
        <v>977</v>
      </c>
      <c r="K109" s="326">
        <f>'BL mil. lei'!K109/'BL %PIB (2)'!K$113*100</f>
        <v>-0.06426966292134831</v>
      </c>
      <c r="L109" s="326">
        <f>'BL mil. lei'!L109/'BL %PIB (2)'!L$113*100</f>
        <v>-0.052661064425770315</v>
      </c>
      <c r="M109" s="326">
        <f>'BL mil. lei'!M109/'BL %PIB (2)'!M$113*100</f>
        <v>-0.05074050225370252</v>
      </c>
      <c r="N109" s="327">
        <f>'BL mil. lei'!N109/'BL %PIB (2)'!N$113*100</f>
        <v>-0.047872340425531915</v>
      </c>
    </row>
    <row r="110" spans="9:14" ht="18" thickBot="1">
      <c r="I110" s="459" t="s">
        <v>22</v>
      </c>
      <c r="J110" s="295" t="s">
        <v>1044</v>
      </c>
      <c r="K110" s="52">
        <f>'BL mil. lei'!K110/'BL %PIB (2)'!K$113*100</f>
        <v>0.0733333333333333</v>
      </c>
      <c r="L110" s="52">
        <f>'BL mil. lei'!L110/'BL %PIB (2)'!L$113*100</f>
        <v>0</v>
      </c>
      <c r="M110" s="52">
        <f>'BL mil. lei'!M110/'BL %PIB (2)'!M$113*100</f>
        <v>0</v>
      </c>
      <c r="N110" s="375">
        <f>'BL mil. lei'!N110/'BL %PIB (2)'!N$113*100</f>
        <v>0.08356973995271867</v>
      </c>
    </row>
    <row r="111" spans="9:14" ht="15" hidden="1">
      <c r="I111" s="460" t="s">
        <v>874</v>
      </c>
      <c r="J111" s="453" t="s">
        <v>901</v>
      </c>
      <c r="K111" s="204">
        <f>'BL mil. lei'!K111/'BL %PIB (2)'!K$113*100</f>
        <v>0.5220973782771535</v>
      </c>
      <c r="L111" s="204">
        <f>'BL mil. lei'!L111/'BL %PIB (2)'!L$113*100</f>
        <v>0.4195378151260505</v>
      </c>
      <c r="M111" s="204">
        <f>'BL mil. lei'!M111/'BL %PIB (2)'!M$113*100</f>
        <v>0.3857694784288474</v>
      </c>
      <c r="N111" s="204">
        <f>'BL mil. lei'!N111/'BL %PIB (2)'!N$113*100</f>
        <v>0.35407801418439716</v>
      </c>
    </row>
    <row r="112" spans="9:14" ht="15.75" hidden="1" thickBot="1">
      <c r="I112" s="460" t="s">
        <v>875</v>
      </c>
      <c r="J112" s="454" t="s">
        <v>902</v>
      </c>
      <c r="K112" s="204">
        <f>'BL mil. lei'!K112/'BL %PIB (2)'!K$113*100</f>
        <v>-0.4487640449438202</v>
      </c>
      <c r="L112" s="204">
        <f>'BL mil. lei'!L112/'BL %PIB (2)'!L$113*100</f>
        <v>-0.4195378151260505</v>
      </c>
      <c r="M112" s="204">
        <f>'BL mil. lei'!M112/'BL %PIB (2)'!M$113*100</f>
        <v>-0.3857694784288474</v>
      </c>
      <c r="N112" s="204">
        <f>'BL mil. lei'!N112/'BL %PIB (2)'!N$113*100</f>
        <v>-0.2705082742316785</v>
      </c>
    </row>
    <row r="113" spans="9:14" ht="15.75" thickBot="1">
      <c r="I113" s="462"/>
      <c r="J113" s="455" t="s">
        <v>1038</v>
      </c>
      <c r="K113" s="96">
        <v>133500</v>
      </c>
      <c r="L113" s="96">
        <v>142800</v>
      </c>
      <c r="M113" s="96">
        <v>155300</v>
      </c>
      <c r="N113" s="97">
        <v>169200</v>
      </c>
    </row>
  </sheetData>
  <sheetProtection/>
  <autoFilter ref="A5:J33"/>
  <mergeCells count="3">
    <mergeCell ref="M1:N1"/>
    <mergeCell ref="L4:N4"/>
    <mergeCell ref="J2:N2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5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13"/>
  <sheetViews>
    <sheetView zoomScalePageLayoutView="0" workbookViewId="0" topLeftCell="A1">
      <pane xSplit="9" ySplit="5" topLeftCell="J16" activePane="bottomRight" state="frozen"/>
      <selection pane="topLeft" activeCell="N80" sqref="N80"/>
      <selection pane="topRight" activeCell="N80" sqref="N80"/>
      <selection pane="bottomLeft" activeCell="N80" sqref="N80"/>
      <selection pane="bottomRight" activeCell="J35" sqref="J35"/>
    </sheetView>
  </sheetViews>
  <sheetFormatPr defaultColWidth="9.140625" defaultRowHeight="15"/>
  <cols>
    <col min="1" max="1" width="3.8515625" style="0" hidden="1" customWidth="1"/>
    <col min="2" max="2" width="3.421875" style="0" hidden="1" customWidth="1"/>
    <col min="3" max="3" width="3.57421875" style="0" hidden="1" customWidth="1"/>
    <col min="4" max="4" width="3.8515625" style="0" hidden="1" customWidth="1"/>
    <col min="5" max="5" width="3.00390625" style="0" hidden="1" customWidth="1"/>
    <col min="6" max="6" width="3.8515625" style="0" hidden="1" customWidth="1"/>
    <col min="7" max="7" width="7.57421875" style="0" hidden="1" customWidth="1"/>
    <col min="8" max="8" width="7.7109375" style="0" hidden="1" customWidth="1"/>
    <col min="9" max="9" width="6.57421875" style="15" bestFit="1" customWidth="1"/>
    <col min="10" max="10" width="77.28125" style="10" customWidth="1"/>
    <col min="11" max="11" width="13.57421875" style="0" customWidth="1"/>
    <col min="12" max="14" width="11.28125" style="0" customWidth="1"/>
  </cols>
  <sheetData>
    <row r="1" spans="13:14" ht="15.75">
      <c r="M1" s="484" t="s">
        <v>1073</v>
      </c>
      <c r="N1" s="484"/>
    </row>
    <row r="2" spans="1:14" ht="27.75" customHeight="1">
      <c r="A2" s="452" t="s">
        <v>908</v>
      </c>
      <c r="B2" s="452"/>
      <c r="C2" s="452"/>
      <c r="D2" s="452"/>
      <c r="E2" s="452"/>
      <c r="F2" s="452"/>
      <c r="G2" s="452"/>
      <c r="H2" s="452"/>
      <c r="I2" s="452"/>
      <c r="J2" s="483" t="s">
        <v>1055</v>
      </c>
      <c r="K2" s="483"/>
      <c r="L2" s="483"/>
      <c r="M2" s="483"/>
      <c r="N2" s="483"/>
    </row>
    <row r="3" spans="12:14" ht="15.75" thickBot="1">
      <c r="L3" s="485" t="s">
        <v>993</v>
      </c>
      <c r="M3" s="485"/>
      <c r="N3" s="485"/>
    </row>
    <row r="4" spans="1:14" ht="29.25" customHeight="1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2" t="s">
        <v>0</v>
      </c>
      <c r="H4" s="28" t="s">
        <v>0</v>
      </c>
      <c r="I4" s="98" t="s">
        <v>1027</v>
      </c>
      <c r="J4" s="49" t="s">
        <v>913</v>
      </c>
      <c r="K4" s="447" t="s">
        <v>912</v>
      </c>
      <c r="L4" s="480" t="s">
        <v>911</v>
      </c>
      <c r="M4" s="481"/>
      <c r="N4" s="482"/>
    </row>
    <row r="5" spans="1:14" s="4" customFormat="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/>
      <c r="I5" s="469"/>
      <c r="J5" s="470"/>
      <c r="K5" s="471">
        <v>2016</v>
      </c>
      <c r="L5" s="471">
        <v>2017</v>
      </c>
      <c r="M5" s="471">
        <v>2018</v>
      </c>
      <c r="N5" s="472">
        <v>2019</v>
      </c>
    </row>
    <row r="6" spans="1:14" s="4" customFormat="1" ht="15">
      <c r="A6" s="3"/>
      <c r="B6" s="3"/>
      <c r="C6" s="3"/>
      <c r="D6" s="3"/>
      <c r="E6" s="3"/>
      <c r="F6" s="3"/>
      <c r="G6" s="3"/>
      <c r="H6" s="29"/>
      <c r="I6" s="475">
        <v>1</v>
      </c>
      <c r="J6" s="473">
        <v>2</v>
      </c>
      <c r="K6" s="474">
        <v>3</v>
      </c>
      <c r="L6" s="474">
        <v>4</v>
      </c>
      <c r="M6" s="474">
        <v>5</v>
      </c>
      <c r="N6" s="474">
        <v>6</v>
      </c>
    </row>
    <row r="7" spans="1:14" ht="21.75" customHeight="1">
      <c r="A7" s="5" t="s">
        <v>1</v>
      </c>
      <c r="B7" s="5" t="s">
        <v>2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30"/>
      <c r="I7" s="99" t="s">
        <v>1</v>
      </c>
      <c r="J7" s="109" t="s">
        <v>909</v>
      </c>
      <c r="K7" s="167">
        <f>'BL mil. lei'!K7/'BL mil. lei'!K$7*100</f>
        <v>100</v>
      </c>
      <c r="L7" s="167">
        <f>'BL mil. lei'!L7/'BL mil. lei'!L$7*100</f>
        <v>100</v>
      </c>
      <c r="M7" s="167">
        <f>'BL mil. lei'!M7/'BL mil. lei'!M$7*100</f>
        <v>100</v>
      </c>
      <c r="N7" s="168">
        <f>'BL mil. lei'!N7/'BL mil. lei'!N$7*100</f>
        <v>100</v>
      </c>
    </row>
    <row r="8" spans="1:18" ht="15" customHeight="1">
      <c r="A8" s="5" t="s">
        <v>1</v>
      </c>
      <c r="B8" s="5" t="s">
        <v>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30"/>
      <c r="I8" s="100" t="s">
        <v>3</v>
      </c>
      <c r="J8" s="110" t="s">
        <v>914</v>
      </c>
      <c r="K8" s="205">
        <f>'BL mil. lei'!K8/'BL mil. lei'!K$7*100</f>
        <v>25.156454164087748</v>
      </c>
      <c r="L8" s="205">
        <f>'BL mil. lei'!L8/'BL mil. lei'!L$7*100</f>
        <v>27.38945600983808</v>
      </c>
      <c r="M8" s="205">
        <f>'BL mil. lei'!M8/'BL mil. lei'!M$7*100</f>
        <v>28.343795384643073</v>
      </c>
      <c r="N8" s="386">
        <f>'BL mil. lei'!N8/'BL mil. lei'!N$7*100</f>
        <v>29.68473426186069</v>
      </c>
      <c r="O8" s="19"/>
      <c r="P8" s="19"/>
      <c r="Q8" s="19"/>
      <c r="R8" s="19"/>
    </row>
    <row r="9" spans="1:14" s="8" customFormat="1" ht="15" customHeight="1">
      <c r="A9" s="7" t="s">
        <v>1</v>
      </c>
      <c r="B9" s="7" t="s">
        <v>1</v>
      </c>
      <c r="C9" s="7" t="s">
        <v>1</v>
      </c>
      <c r="D9" s="7" t="s">
        <v>2</v>
      </c>
      <c r="E9" s="7" t="s">
        <v>2</v>
      </c>
      <c r="F9" s="7" t="s">
        <v>2</v>
      </c>
      <c r="G9" s="7" t="s">
        <v>2</v>
      </c>
      <c r="H9" s="31"/>
      <c r="I9" s="101" t="s">
        <v>4</v>
      </c>
      <c r="J9" s="111" t="s">
        <v>915</v>
      </c>
      <c r="K9" s="204">
        <f>'BL mil. lei'!K9/'BL mil. lei'!K$7*100</f>
        <v>14.700673956399147</v>
      </c>
      <c r="L9" s="204">
        <f>'BL mil. lei'!L9/'BL mil. lei'!L$7*100</f>
        <v>16.33896456928317</v>
      </c>
      <c r="M9" s="204">
        <f>'BL mil. lei'!M9/'BL mil. lei'!M$7*100</f>
        <v>17.054755333083985</v>
      </c>
      <c r="N9" s="210">
        <f>'BL mil. lei'!N9/'BL mil. lei'!N$7*100</f>
        <v>17.977010745039124</v>
      </c>
    </row>
    <row r="10" spans="1:14" s="8" customFormat="1" ht="15" customHeight="1">
      <c r="A10" s="7" t="s">
        <v>1</v>
      </c>
      <c r="B10" s="7" t="s">
        <v>1</v>
      </c>
      <c r="C10" s="7" t="s">
        <v>1</v>
      </c>
      <c r="D10" s="7" t="s">
        <v>1</v>
      </c>
      <c r="E10" s="7" t="s">
        <v>2</v>
      </c>
      <c r="F10" s="7" t="s">
        <v>2</v>
      </c>
      <c r="G10" s="7" t="s">
        <v>2</v>
      </c>
      <c r="H10" s="31"/>
      <c r="I10" s="101" t="s">
        <v>5</v>
      </c>
      <c r="J10" s="112" t="s">
        <v>916</v>
      </c>
      <c r="K10" s="204">
        <f>'BL mil. lei'!K10/'BL mil. lei'!K$7*100</f>
        <v>14.395502372601609</v>
      </c>
      <c r="L10" s="204">
        <f>'BL mil. lei'!L10/'BL mil. lei'!L$7*100</f>
        <v>15.83727159558102</v>
      </c>
      <c r="M10" s="204">
        <f>'BL mil. lei'!M10/'BL mil. lei'!M$7*100</f>
        <v>16.519906761827436</v>
      </c>
      <c r="N10" s="210">
        <f>'BL mil. lei'!N10/'BL mil. lei'!N$7*100</f>
        <v>17.41570776002832</v>
      </c>
    </row>
    <row r="11" spans="1:16" s="8" customFormat="1" ht="15" customHeight="1">
      <c r="A11" s="7" t="s">
        <v>1</v>
      </c>
      <c r="B11" s="7" t="s">
        <v>1</v>
      </c>
      <c r="C11" s="7" t="s">
        <v>1</v>
      </c>
      <c r="D11" s="7" t="s">
        <v>6</v>
      </c>
      <c r="E11" s="7" t="s">
        <v>2</v>
      </c>
      <c r="F11" s="7" t="s">
        <v>2</v>
      </c>
      <c r="G11" s="7" t="s">
        <v>2</v>
      </c>
      <c r="H11" s="31"/>
      <c r="I11" s="101" t="s">
        <v>8</v>
      </c>
      <c r="J11" s="112" t="s">
        <v>917</v>
      </c>
      <c r="K11" s="204">
        <f>'BL mil. lei'!K11/'BL mil. lei'!K$7*100</f>
        <v>0.305171583797538</v>
      </c>
      <c r="L11" s="204">
        <f>'BL mil. lei'!L11/'BL mil. lei'!L$7*100</f>
        <v>0.5016929737021485</v>
      </c>
      <c r="M11" s="204">
        <f>'BL mil. lei'!M11/'BL mil. lei'!M$7*100</f>
        <v>0.534848571256548</v>
      </c>
      <c r="N11" s="210">
        <f>'BL mil. lei'!N11/'BL mil. lei'!N$7*100</f>
        <v>0.5613029850108057</v>
      </c>
      <c r="O11" s="187"/>
      <c r="P11" s="187"/>
    </row>
    <row r="12" spans="1:14" s="8" customFormat="1" ht="15" customHeight="1">
      <c r="A12" s="7" t="s">
        <v>1</v>
      </c>
      <c r="B12" s="7" t="s">
        <v>1</v>
      </c>
      <c r="C12" s="7" t="s">
        <v>7</v>
      </c>
      <c r="D12" s="7" t="s">
        <v>2</v>
      </c>
      <c r="E12" s="7" t="s">
        <v>2</v>
      </c>
      <c r="F12" s="7" t="s">
        <v>2</v>
      </c>
      <c r="G12" s="7" t="s">
        <v>2</v>
      </c>
      <c r="H12" s="31"/>
      <c r="I12" s="102" t="s">
        <v>9</v>
      </c>
      <c r="J12" s="111" t="s">
        <v>918</v>
      </c>
      <c r="K12" s="204">
        <f>'BL mil. lei'!K12/'BL mil. lei'!K$7*100</f>
        <v>3.1780826628154872</v>
      </c>
      <c r="L12" s="204">
        <f>'BL mil. lei'!L12/'BL mil. lei'!L$7*100</f>
        <v>3.154208300008557</v>
      </c>
      <c r="M12" s="204">
        <f>'BL mil. lei'!M12/'BL mil. lei'!M$7*100</f>
        <v>3.0676307355873336</v>
      </c>
      <c r="N12" s="210">
        <f>'BL mil. lei'!N12/'BL mil. lei'!N$7*100</f>
        <v>2.9941264275474087</v>
      </c>
    </row>
    <row r="13" spans="1:14" ht="15" customHeight="1">
      <c r="A13" s="5" t="s">
        <v>1</v>
      </c>
      <c r="B13" s="5" t="s">
        <v>1</v>
      </c>
      <c r="C13" s="5" t="s">
        <v>7</v>
      </c>
      <c r="D13" s="5" t="s">
        <v>1</v>
      </c>
      <c r="E13" s="5" t="s">
        <v>2</v>
      </c>
      <c r="F13" s="5" t="s">
        <v>2</v>
      </c>
      <c r="G13" s="5" t="s">
        <v>2</v>
      </c>
      <c r="H13" s="30"/>
      <c r="I13" s="103" t="s">
        <v>10</v>
      </c>
      <c r="J13" s="113" t="s">
        <v>919</v>
      </c>
      <c r="K13" s="204">
        <f>'BL mil. lei'!K13/'BL mil. lei'!K$7*100</f>
        <v>1.5791554913692318</v>
      </c>
      <c r="L13" s="204">
        <f>'BL mil. lei'!L13/'BL mil. lei'!L$7*100</f>
        <v>1.5315709593217401</v>
      </c>
      <c r="M13" s="204">
        <f>'BL mil. lei'!M13/'BL mil. lei'!M$7*100</f>
        <v>1.4702375287141365</v>
      </c>
      <c r="N13" s="210">
        <f>'BL mil. lei'!N13/'BL mil. lei'!N$7*100</f>
        <v>1.4166582841336846</v>
      </c>
    </row>
    <row r="14" spans="1:14" ht="15" customHeight="1">
      <c r="A14" s="5" t="s">
        <v>1</v>
      </c>
      <c r="B14" s="5" t="s">
        <v>1</v>
      </c>
      <c r="C14" s="5" t="s">
        <v>7</v>
      </c>
      <c r="D14" s="5" t="s">
        <v>6</v>
      </c>
      <c r="E14" s="5" t="s">
        <v>2</v>
      </c>
      <c r="F14" s="5" t="s">
        <v>2</v>
      </c>
      <c r="G14" s="5" t="s">
        <v>2</v>
      </c>
      <c r="H14" s="30"/>
      <c r="I14" s="103" t="s">
        <v>13</v>
      </c>
      <c r="J14" s="113" t="s">
        <v>920</v>
      </c>
      <c r="K14" s="204">
        <f>'BL mil. lei'!K14/'BL mil. lei'!K$7*100</f>
        <v>1.5903307888040712</v>
      </c>
      <c r="L14" s="204">
        <f>'BL mil. lei'!L14/'BL mil. lei'!L$7*100</f>
        <v>1.6143585787445371</v>
      </c>
      <c r="M14" s="204">
        <f>'BL mil. lei'!M14/'BL mil. lei'!M$7*100</f>
        <v>1.5894459769882556</v>
      </c>
      <c r="N14" s="210">
        <f>'BL mil. lei'!N14/'BL mil. lei'!N$7*100</f>
        <v>1.5698105310670556</v>
      </c>
    </row>
    <row r="15" spans="1:14" ht="15" customHeight="1">
      <c r="A15" s="5" t="s">
        <v>1</v>
      </c>
      <c r="B15" s="5" t="s">
        <v>1</v>
      </c>
      <c r="C15" s="5" t="s">
        <v>7</v>
      </c>
      <c r="D15" s="5" t="s">
        <v>7</v>
      </c>
      <c r="E15" s="5" t="s">
        <v>1</v>
      </c>
      <c r="F15" s="5" t="s">
        <v>2</v>
      </c>
      <c r="G15" s="5" t="s">
        <v>2</v>
      </c>
      <c r="H15" s="30"/>
      <c r="I15" s="103" t="s">
        <v>14</v>
      </c>
      <c r="J15" s="113" t="s">
        <v>921</v>
      </c>
      <c r="K15" s="217">
        <f>'BL mil. lei'!K15/'BL mil. lei'!K$7*100</f>
        <v>0.008596382642184168</v>
      </c>
      <c r="L15" s="217">
        <f>'BL mil. lei'!L15/'BL mil. lei'!L$7*100</f>
        <v>0.008278761942279677</v>
      </c>
      <c r="M15" s="217">
        <f>'BL mil. lei'!M15/'BL mil. lei'!M$7*100</f>
        <v>0.007947229884941278</v>
      </c>
      <c r="N15" s="396">
        <f>'BL mil. lei'!N15/'BL mil. lei'!N$7*100</f>
        <v>0.007657612346668564</v>
      </c>
    </row>
    <row r="16" spans="1:14" ht="15" customHeight="1">
      <c r="A16" s="5" t="s">
        <v>1</v>
      </c>
      <c r="B16" s="5" t="s">
        <v>1</v>
      </c>
      <c r="C16" s="5" t="s">
        <v>11</v>
      </c>
      <c r="D16" s="5" t="s">
        <v>2</v>
      </c>
      <c r="E16" s="5" t="s">
        <v>2</v>
      </c>
      <c r="F16" s="5" t="s">
        <v>2</v>
      </c>
      <c r="G16" s="5" t="s">
        <v>2</v>
      </c>
      <c r="H16" s="30"/>
      <c r="I16" s="104" t="s">
        <v>15</v>
      </c>
      <c r="J16" s="116" t="s">
        <v>923</v>
      </c>
      <c r="K16" s="215">
        <f>'BL mil. lei'!K16/'BL mil. lei'!K$7*100</f>
        <v>7.277697544873117</v>
      </c>
      <c r="L16" s="215">
        <f>'BL mil. lei'!L16/'BL mil. lei'!L$7*100</f>
        <v>7.8962831405463545</v>
      </c>
      <c r="M16" s="215">
        <f>'BL mil. lei'!M16/'BL mil. lei'!M$7*100</f>
        <v>8.221409315971753</v>
      </c>
      <c r="N16" s="430">
        <f>'BL mil. lei'!N16/'BL mil. lei'!N$7*100</f>
        <v>8.71359708927416</v>
      </c>
    </row>
    <row r="17" spans="1:14" ht="15" customHeight="1">
      <c r="A17" s="5" t="s">
        <v>1</v>
      </c>
      <c r="B17" s="5" t="s">
        <v>1</v>
      </c>
      <c r="C17" s="5" t="s">
        <v>11</v>
      </c>
      <c r="D17" s="5" t="s">
        <v>1</v>
      </c>
      <c r="E17" s="5" t="s">
        <v>2</v>
      </c>
      <c r="F17" s="5" t="s">
        <v>2</v>
      </c>
      <c r="G17" s="5" t="s">
        <v>2</v>
      </c>
      <c r="H17" s="30"/>
      <c r="I17" s="103" t="s">
        <v>16</v>
      </c>
      <c r="J17" s="213" t="s">
        <v>924</v>
      </c>
      <c r="K17" s="204">
        <f>'BL mil. lei'!K17/'BL mil. lei'!K$7*100</f>
        <v>0.34213602915892993</v>
      </c>
      <c r="L17" s="204">
        <f>'BL mil. lei'!L17/'BL mil. lei'!L$7*100</f>
        <v>0.42470048763894747</v>
      </c>
      <c r="M17" s="204">
        <f>'BL mil. lei'!M17/'BL mil. lei'!M$7*100</f>
        <v>0.4426607045912292</v>
      </c>
      <c r="N17" s="210">
        <f>'BL mil. lei'!N17/'BL mil. lei'!N$7*100</f>
        <v>0.4609882632694476</v>
      </c>
    </row>
    <row r="18" spans="1:14" ht="29.25" customHeight="1">
      <c r="A18" s="5" t="s">
        <v>1</v>
      </c>
      <c r="B18" s="5" t="s">
        <v>1</v>
      </c>
      <c r="C18" s="5" t="s">
        <v>11</v>
      </c>
      <c r="D18" s="5" t="s">
        <v>1</v>
      </c>
      <c r="E18" s="5" t="s">
        <v>1</v>
      </c>
      <c r="F18" s="5" t="s">
        <v>2</v>
      </c>
      <c r="G18" s="5" t="s">
        <v>2</v>
      </c>
      <c r="H18" s="30"/>
      <c r="I18" s="103" t="s">
        <v>17</v>
      </c>
      <c r="J18" s="113" t="s">
        <v>1013</v>
      </c>
      <c r="K18" s="204">
        <f>'BL mil. lei'!K18/'BL mil. lei'!K$7*100</f>
        <v>0.34213602915892993</v>
      </c>
      <c r="L18" s="204">
        <f>'BL mil. lei'!L18/'BL mil. lei'!L$7*100</f>
        <v>0.42470048763894747</v>
      </c>
      <c r="M18" s="204">
        <f>'BL mil. lei'!M18/'BL mil. lei'!M$7*100</f>
        <v>0.4426607045912292</v>
      </c>
      <c r="N18" s="210">
        <f>'BL mil. lei'!N18/'BL mil. lei'!N$7*100</f>
        <v>0.4609882632694476</v>
      </c>
    </row>
    <row r="19" spans="1:14" ht="15" customHeight="1">
      <c r="A19" s="5" t="s">
        <v>1</v>
      </c>
      <c r="B19" s="5" t="s">
        <v>1</v>
      </c>
      <c r="C19" s="5" t="s">
        <v>11</v>
      </c>
      <c r="D19" s="5" t="s">
        <v>6</v>
      </c>
      <c r="E19" s="5" t="s">
        <v>2</v>
      </c>
      <c r="F19" s="5" t="s">
        <v>2</v>
      </c>
      <c r="G19" s="5" t="s">
        <v>2</v>
      </c>
      <c r="H19" s="30"/>
      <c r="I19" s="103" t="s">
        <v>20</v>
      </c>
      <c r="J19" s="116" t="s">
        <v>927</v>
      </c>
      <c r="K19" s="217">
        <f>'BL mil. lei'!K19/'BL mil. lei'!K$7*100</f>
        <v>0.007736744377965754</v>
      </c>
      <c r="L19" s="217">
        <f>'BL mil. lei'!L19/'BL mil. lei'!L$7*100</f>
        <v>0.006623009553823742</v>
      </c>
      <c r="M19" s="217">
        <f>'BL mil. lei'!M19/'BL mil. lei'!M$7*100</f>
        <v>0.006357783907953022</v>
      </c>
      <c r="N19" s="396">
        <f>'BL mil. lei'!N19/'BL mil. lei'!N$7*100</f>
        <v>0.006126089877334852</v>
      </c>
    </row>
    <row r="20" spans="1:14" ht="15" customHeight="1">
      <c r="A20" s="5"/>
      <c r="B20" s="5"/>
      <c r="C20" s="5"/>
      <c r="D20" s="5"/>
      <c r="E20" s="5"/>
      <c r="F20" s="5"/>
      <c r="G20" s="5"/>
      <c r="H20" s="30"/>
      <c r="I20" s="103"/>
      <c r="J20" s="113" t="s">
        <v>1010</v>
      </c>
      <c r="K20" s="217">
        <f>'BL mil. lei'!K20/'BL mil. lei'!K$7*100</f>
        <v>0.007736744377965754</v>
      </c>
      <c r="L20" s="217">
        <f>'BL mil. lei'!L20/'BL mil. lei'!L$7*100</f>
        <v>0.006623009553823742</v>
      </c>
      <c r="M20" s="217">
        <f>'BL mil. lei'!M20/'BL mil. lei'!M$7*100</f>
        <v>0.006357783907953022</v>
      </c>
      <c r="N20" s="396">
        <f>'BL mil. lei'!N20/'BL mil. lei'!N$7*100</f>
        <v>0.006126089877334852</v>
      </c>
    </row>
    <row r="21" spans="1:14" s="12" customFormat="1" ht="15.75" customHeight="1">
      <c r="A21" s="11" t="s">
        <v>1</v>
      </c>
      <c r="B21" s="11" t="s">
        <v>1</v>
      </c>
      <c r="C21" s="11" t="s">
        <v>11</v>
      </c>
      <c r="D21" s="11" t="s">
        <v>11</v>
      </c>
      <c r="E21" s="11" t="s">
        <v>2</v>
      </c>
      <c r="F21" s="11" t="s">
        <v>2</v>
      </c>
      <c r="G21" s="11" t="s">
        <v>2</v>
      </c>
      <c r="H21" s="33"/>
      <c r="I21" s="105" t="s">
        <v>23</v>
      </c>
      <c r="J21" s="214" t="s">
        <v>929</v>
      </c>
      <c r="K21" s="204">
        <f>'BL mil. lei'!K21/'BL mil. lei'!K$7*100</f>
        <v>3.5150608623891064</v>
      </c>
      <c r="L21" s="204">
        <f>'BL mil. lei'!L21/'BL mil. lei'!L$7*100</f>
        <v>3.9133707701156033</v>
      </c>
      <c r="M21" s="204">
        <f>'BL mil. lei'!M21/'BL mil. lei'!M$7*100</f>
        <v>4.251767988443584</v>
      </c>
      <c r="N21" s="210">
        <f>'BL mil. lei'!N21/'BL mil. lei'!N$7*100</f>
        <v>4.456730385761104</v>
      </c>
    </row>
    <row r="22" spans="1:14" ht="31.5" customHeight="1">
      <c r="A22" s="5" t="s">
        <v>1</v>
      </c>
      <c r="B22" s="5" t="s">
        <v>1</v>
      </c>
      <c r="C22" s="5" t="s">
        <v>11</v>
      </c>
      <c r="D22" s="5" t="s">
        <v>12</v>
      </c>
      <c r="E22" s="5" t="s">
        <v>2</v>
      </c>
      <c r="F22" s="5" t="s">
        <v>2</v>
      </c>
      <c r="G22" s="5" t="s">
        <v>2</v>
      </c>
      <c r="H22" s="30"/>
      <c r="I22" s="103" t="s">
        <v>24</v>
      </c>
      <c r="J22" s="213" t="s">
        <v>930</v>
      </c>
      <c r="K22" s="204">
        <f>'BL mil. lei'!K22/'BL mil. lei'!K$7*100</f>
        <v>0.3275221786672169</v>
      </c>
      <c r="L22" s="204">
        <f>'BL mil. lei'!L22/'BL mil. lei'!L$7*100</f>
        <v>0.33115047769118705</v>
      </c>
      <c r="M22" s="204">
        <f>'BL mil. lei'!M22/'BL mil. lei'!M$7*100</f>
        <v>0.3735198045922401</v>
      </c>
      <c r="N22" s="210">
        <f>'BL mil. lei'!N22/'BL mil. lei'!N$7*100</f>
        <v>0.7121579482401764</v>
      </c>
    </row>
    <row r="23" spans="1:14" ht="15" customHeight="1">
      <c r="A23" s="5" t="s">
        <v>1</v>
      </c>
      <c r="B23" s="5" t="s">
        <v>1</v>
      </c>
      <c r="C23" s="5" t="s">
        <v>11</v>
      </c>
      <c r="D23" s="5" t="s">
        <v>21</v>
      </c>
      <c r="E23" s="5" t="s">
        <v>2</v>
      </c>
      <c r="F23" s="5" t="s">
        <v>2</v>
      </c>
      <c r="G23" s="5" t="s">
        <v>2</v>
      </c>
      <c r="H23" s="30"/>
      <c r="I23" s="103" t="s">
        <v>25</v>
      </c>
      <c r="J23" s="213" t="s">
        <v>931</v>
      </c>
      <c r="K23" s="204">
        <f>'BL mil. lei'!K23/'BL mil. lei'!K$7*100</f>
        <v>3.0852417302798982</v>
      </c>
      <c r="L23" s="204">
        <f>'BL mil. lei'!L23/'BL mil. lei'!L$7*100</f>
        <v>3.2204383955467946</v>
      </c>
      <c r="M23" s="204">
        <f>'BL mil. lei'!M23/'BL mil. lei'!M$7*100</f>
        <v>3.1471030344367463</v>
      </c>
      <c r="N23" s="210">
        <f>'BL mil. lei'!N23/'BL mil. lei'!N$7*100</f>
        <v>3.077594402126096</v>
      </c>
    </row>
    <row r="24" spans="1:14" ht="15" customHeight="1">
      <c r="A24" s="5" t="s">
        <v>1</v>
      </c>
      <c r="B24" s="5" t="s">
        <v>1</v>
      </c>
      <c r="C24" s="5" t="s">
        <v>11</v>
      </c>
      <c r="D24" s="5" t="s">
        <v>21</v>
      </c>
      <c r="E24" s="5">
        <v>3</v>
      </c>
      <c r="F24" s="5" t="s">
        <v>2</v>
      </c>
      <c r="G24" s="5" t="s">
        <v>2</v>
      </c>
      <c r="H24" s="30"/>
      <c r="I24" s="103">
        <v>11463</v>
      </c>
      <c r="J24" s="113" t="s">
        <v>932</v>
      </c>
      <c r="K24" s="204">
        <f>'BL mil. lei'!K24/'BL mil. lei'!K$7*100</f>
        <v>2.715597276665979</v>
      </c>
      <c r="L24" s="204">
        <f>'BL mil. lei'!L24/'BL mil. lei'!L$7*100</f>
        <v>2.848721984338437</v>
      </c>
      <c r="M24" s="204">
        <f>'BL mil. lei'!M24/'BL mil. lei'!M$7*100</f>
        <v>2.7743779528330004</v>
      </c>
      <c r="N24" s="210">
        <f>'BL mil. lei'!N24/'BL mil. lei'!N$7*100</f>
        <v>2.711560531955339</v>
      </c>
    </row>
    <row r="25" spans="1:18" ht="15" customHeight="1">
      <c r="A25" s="5" t="s">
        <v>1</v>
      </c>
      <c r="B25" s="5" t="s">
        <v>7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30"/>
      <c r="I25" s="107" t="s">
        <v>34</v>
      </c>
      <c r="J25" s="118" t="s">
        <v>936</v>
      </c>
      <c r="K25" s="205">
        <f>'BL mil. lei'!K25/'BL mil. lei'!K$7*100</f>
        <v>1.2490543979093596</v>
      </c>
      <c r="L25" s="205">
        <f>'BL mil. lei'!L25/'BL mil. lei'!L$7*100</f>
        <v>6.6230095538237414E-06</v>
      </c>
      <c r="M25" s="205">
        <f>'BL mil. lei'!M25/'BL mil. lei'!M$7*100</f>
        <v>6.357783907953023E-06</v>
      </c>
      <c r="N25" s="386">
        <f>'BL mil. lei'!N25/'BL mil. lei'!N$7*100</f>
        <v>6.126089877334852E-06</v>
      </c>
      <c r="O25" s="19"/>
      <c r="P25" s="19"/>
      <c r="Q25" s="19"/>
      <c r="R25" s="19"/>
    </row>
    <row r="26" spans="1:14" ht="15" customHeight="1">
      <c r="A26" s="5" t="s">
        <v>1</v>
      </c>
      <c r="B26" s="5" t="s">
        <v>7</v>
      </c>
      <c r="C26" s="5" t="s">
        <v>1</v>
      </c>
      <c r="D26" s="5" t="s">
        <v>2</v>
      </c>
      <c r="E26" s="5" t="s">
        <v>2</v>
      </c>
      <c r="F26" s="5" t="s">
        <v>2</v>
      </c>
      <c r="G26" s="5" t="s">
        <v>2</v>
      </c>
      <c r="H26" s="30"/>
      <c r="I26" s="104" t="s">
        <v>36</v>
      </c>
      <c r="J26" s="116" t="s">
        <v>937</v>
      </c>
      <c r="K26" s="167">
        <f>'BL mil. lei'!K26/'BL mil. lei'!K$7*100</f>
        <v>1.20005501684891</v>
      </c>
      <c r="L26" s="167">
        <f>'BL mil. lei'!L26/'BL mil. lei'!L$7*100</f>
        <v>0</v>
      </c>
      <c r="M26" s="167">
        <f>'BL mil. lei'!M26/'BL mil. lei'!M$7*100</f>
        <v>0</v>
      </c>
      <c r="N26" s="168">
        <f>'BL mil. lei'!N26/'BL mil. lei'!N$7*100</f>
        <v>0</v>
      </c>
    </row>
    <row r="27" spans="1:14" ht="15" customHeight="1">
      <c r="A27" s="5" t="s">
        <v>1</v>
      </c>
      <c r="B27" s="5" t="s">
        <v>7</v>
      </c>
      <c r="C27" s="5" t="s">
        <v>6</v>
      </c>
      <c r="D27" s="5" t="s">
        <v>2</v>
      </c>
      <c r="E27" s="5" t="s">
        <v>2</v>
      </c>
      <c r="F27" s="5" t="s">
        <v>2</v>
      </c>
      <c r="G27" s="5" t="s">
        <v>2</v>
      </c>
      <c r="H27" s="30"/>
      <c r="I27" s="104" t="s">
        <v>37</v>
      </c>
      <c r="J27" s="116" t="s">
        <v>938</v>
      </c>
      <c r="K27" s="167">
        <f>'BL mil. lei'!K27/'BL mil. lei'!K$7*100</f>
        <v>0.048999381060449765</v>
      </c>
      <c r="L27" s="167">
        <f>'BL mil. lei'!L27/'BL mil. lei'!L$7*100</f>
        <v>6.6230095538237414E-06</v>
      </c>
      <c r="M27" s="167">
        <f>'BL mil. lei'!M27/'BL mil. lei'!M$7*100</f>
        <v>6.357783907953023E-06</v>
      </c>
      <c r="N27" s="168">
        <f>'BL mil. lei'!N27/'BL mil. lei'!N$7*100</f>
        <v>6.126089877334852E-06</v>
      </c>
    </row>
    <row r="28" spans="1:18" s="12" customFormat="1" ht="15" customHeight="1">
      <c r="A28" s="11" t="s">
        <v>1</v>
      </c>
      <c r="B28" s="11" t="s">
        <v>11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2</v>
      </c>
      <c r="H28" s="33"/>
      <c r="I28" s="100" t="s">
        <v>38</v>
      </c>
      <c r="J28" s="110" t="s">
        <v>939</v>
      </c>
      <c r="K28" s="205">
        <f>'BL mil. lei'!K28/'BL mil. lei'!K$7*100</f>
        <v>5.0520940788116375</v>
      </c>
      <c r="L28" s="205">
        <f>'BL mil. lei'!L28/'BL mil. lei'!L$7*100</f>
        <v>5.250390823793771</v>
      </c>
      <c r="M28" s="205">
        <f>'BL mil. lei'!M28/'BL mil. lei'!M$7*100</f>
        <v>5.381864078082234</v>
      </c>
      <c r="N28" s="386">
        <f>'BL mil. lei'!N28/'BL mil. lei'!N$7*100</f>
        <v>5.315914491057318</v>
      </c>
      <c r="O28" s="20"/>
      <c r="P28" s="20"/>
      <c r="Q28" s="20"/>
      <c r="R28" s="20"/>
    </row>
    <row r="29" spans="1:14" ht="15" customHeight="1">
      <c r="A29" s="5" t="s">
        <v>1</v>
      </c>
      <c r="B29" s="5" t="s">
        <v>11</v>
      </c>
      <c r="C29" s="5" t="s">
        <v>1</v>
      </c>
      <c r="D29" s="5" t="s">
        <v>2</v>
      </c>
      <c r="E29" s="5" t="s">
        <v>2</v>
      </c>
      <c r="F29" s="5" t="s">
        <v>2</v>
      </c>
      <c r="G29" s="5" t="s">
        <v>2</v>
      </c>
      <c r="H29" s="30"/>
      <c r="I29" s="103" t="s">
        <v>39</v>
      </c>
      <c r="J29" s="114" t="s">
        <v>940</v>
      </c>
      <c r="K29" s="204">
        <f>'BL mil. lei'!K29/'BL mil. lei'!K$7*100</f>
        <v>0.8218141805928065</v>
      </c>
      <c r="L29" s="204">
        <f>'BL mil. lei'!L29/'BL mil. lei'!L$7*100</f>
        <v>0.8278761942279677</v>
      </c>
      <c r="M29" s="204">
        <f>'BL mil. lei'!M29/'BL mil. lei'!M$7*100</f>
        <v>0.8583008275736581</v>
      </c>
      <c r="N29" s="210">
        <f>'BL mil. lei'!N29/'BL mil. lei'!N$7*100</f>
        <v>0.9189134816002278</v>
      </c>
    </row>
    <row r="30" spans="1:14" ht="15" customHeight="1">
      <c r="A30" s="5" t="s">
        <v>1</v>
      </c>
      <c r="B30" s="5" t="s">
        <v>11</v>
      </c>
      <c r="C30" s="5" t="s">
        <v>6</v>
      </c>
      <c r="D30" s="5" t="s">
        <v>2</v>
      </c>
      <c r="E30" s="5" t="s">
        <v>2</v>
      </c>
      <c r="F30" s="5" t="s">
        <v>2</v>
      </c>
      <c r="G30" s="5" t="s">
        <v>2</v>
      </c>
      <c r="H30" s="30"/>
      <c r="I30" s="104" t="s">
        <v>40</v>
      </c>
      <c r="J30" s="164" t="s">
        <v>941</v>
      </c>
      <c r="K30" s="204">
        <f>'BL mil. lei'!K30/'BL mil. lei'!K$7*100</f>
        <v>3.018189945670862</v>
      </c>
      <c r="L30" s="204">
        <f>'BL mil. lei'!L30/'BL mil. lei'!L$7*100</f>
        <v>3.097912718801055</v>
      </c>
      <c r="M30" s="204">
        <f>'BL mil. lei'!M30/'BL mil. lei'!M$7*100</f>
        <v>2.9738534229450266</v>
      </c>
      <c r="N30" s="210">
        <f>'BL mil. lei'!N30/'BL mil. lei'!N$7*100</f>
        <v>2.8654785401233767</v>
      </c>
    </row>
    <row r="31" spans="1:14" ht="15" customHeight="1">
      <c r="A31" s="5" t="s">
        <v>1</v>
      </c>
      <c r="B31" s="5" t="s">
        <v>11</v>
      </c>
      <c r="C31" s="5" t="s">
        <v>7</v>
      </c>
      <c r="D31" s="5" t="s">
        <v>2</v>
      </c>
      <c r="E31" s="5" t="s">
        <v>2</v>
      </c>
      <c r="F31" s="5" t="s">
        <v>2</v>
      </c>
      <c r="G31" s="5" t="s">
        <v>2</v>
      </c>
      <c r="H31" s="30"/>
      <c r="I31" s="104" t="s">
        <v>41</v>
      </c>
      <c r="J31" s="164" t="s">
        <v>942</v>
      </c>
      <c r="K31" s="204">
        <f>'BL mil. lei'!K31/'BL mil. lei'!K$7*100</f>
        <v>0.4255209407881164</v>
      </c>
      <c r="L31" s="204">
        <f>'BL mil. lei'!L31/'BL mil. lei'!L$7*100</f>
        <v>0.2897566679797887</v>
      </c>
      <c r="M31" s="204">
        <f>'BL mil. lei'!M31/'BL mil. lei'!M$7*100</f>
        <v>0.5563060919458895</v>
      </c>
      <c r="N31" s="210">
        <f>'BL mil. lei'!N31/'BL mil. lei'!N$7*100</f>
        <v>0.5743209260001423</v>
      </c>
    </row>
    <row r="32" spans="1:17" s="8" customFormat="1" ht="15" customHeight="1">
      <c r="A32" s="7" t="s">
        <v>1</v>
      </c>
      <c r="B32" s="7" t="s">
        <v>11</v>
      </c>
      <c r="C32" s="7" t="s">
        <v>11</v>
      </c>
      <c r="D32" s="7" t="s">
        <v>2</v>
      </c>
      <c r="E32" s="7" t="s">
        <v>2</v>
      </c>
      <c r="F32" s="7" t="s">
        <v>2</v>
      </c>
      <c r="G32" s="7" t="s">
        <v>2</v>
      </c>
      <c r="H32" s="31"/>
      <c r="I32" s="102" t="s">
        <v>42</v>
      </c>
      <c r="J32" s="165" t="s">
        <v>943</v>
      </c>
      <c r="K32" s="204">
        <f>'BL mil. lei'!K32/'BL mil. lei'!K$7*100</f>
        <v>0.6894298879031704</v>
      </c>
      <c r="L32" s="204">
        <f>'BL mil. lei'!L32/'BL mil. lei'!L$7*100</f>
        <v>0.9106638136507644</v>
      </c>
      <c r="M32" s="204">
        <f>'BL mil. lei'!M32/'BL mil. lei'!M$7*100</f>
        <v>0.8741952873435407</v>
      </c>
      <c r="N32" s="210">
        <f>'BL mil. lei'!N32/'BL mil. lei'!N$7*100</f>
        <v>0.842337358133542</v>
      </c>
      <c r="O32" s="190"/>
      <c r="P32" s="190"/>
      <c r="Q32" s="190"/>
    </row>
    <row r="33" spans="1:14" ht="15" customHeight="1" thickBot="1">
      <c r="A33" s="5" t="s">
        <v>1</v>
      </c>
      <c r="B33" s="5" t="s">
        <v>11</v>
      </c>
      <c r="C33" s="5" t="s">
        <v>12</v>
      </c>
      <c r="D33" s="5" t="s">
        <v>2</v>
      </c>
      <c r="E33" s="5" t="s">
        <v>2</v>
      </c>
      <c r="F33" s="5" t="s">
        <v>2</v>
      </c>
      <c r="G33" s="5" t="s">
        <v>2</v>
      </c>
      <c r="H33" s="30"/>
      <c r="I33" s="104" t="s">
        <v>43</v>
      </c>
      <c r="J33" s="166" t="s">
        <v>944</v>
      </c>
      <c r="K33" s="204">
        <f>'BL mil. lei'!K33/'BL mil. lei'!K$7*100</f>
        <v>0.09713912385668112</v>
      </c>
      <c r="L33" s="204">
        <f>'BL mil. lei'!L33/'BL mil. lei'!L$7*100</f>
        <v>0.12418142913419516</v>
      </c>
      <c r="M33" s="204">
        <f>'BL mil. lei'!M33/'BL mil. lei'!M$7*100</f>
        <v>0.11920844827411918</v>
      </c>
      <c r="N33" s="210">
        <f>'BL mil. lei'!N33/'BL mil. lei'!N$7*100</f>
        <v>0.11486418520002847</v>
      </c>
    </row>
    <row r="34" spans="1:14" ht="35.25" thickTop="1">
      <c r="A34" s="54"/>
      <c r="B34" s="54"/>
      <c r="C34" s="54"/>
      <c r="D34" s="54"/>
      <c r="E34" s="54"/>
      <c r="F34" s="54"/>
      <c r="G34" s="54"/>
      <c r="H34" s="55"/>
      <c r="I34" s="100">
        <v>19</v>
      </c>
      <c r="J34" s="110" t="s">
        <v>1056</v>
      </c>
      <c r="K34" s="205">
        <f>'BL mil. lei'!K34/'BL mil. lei'!K$7*100</f>
        <v>68.54239735919127</v>
      </c>
      <c r="L34" s="205">
        <f>'BL mil. lei'!L34/'BL mil. lei'!L$7*100</f>
        <v>67.3601465433586</v>
      </c>
      <c r="M34" s="205">
        <f>'BL mil. lei'!M34/'BL mil. lei'!M$7*100</f>
        <v>66.27433417949081</v>
      </c>
      <c r="N34" s="386">
        <f>'BL mil. lei'!N34/'BL mil. lei'!N$7*100</f>
        <v>64.99857935975744</v>
      </c>
    </row>
    <row r="35" spans="1:14" ht="30">
      <c r="A35" s="54"/>
      <c r="B35" s="54"/>
      <c r="C35" s="54"/>
      <c r="D35" s="54"/>
      <c r="E35" s="54"/>
      <c r="F35" s="54"/>
      <c r="G35" s="54"/>
      <c r="H35" s="55"/>
      <c r="I35" s="103">
        <v>191</v>
      </c>
      <c r="J35" s="116" t="s">
        <v>994</v>
      </c>
      <c r="K35" s="204">
        <f>'BL mil. lei'!K35/'BL mil. lei'!K$7*100</f>
        <v>68.54239735919127</v>
      </c>
      <c r="L35" s="204">
        <f>'BL mil. lei'!L35/'BL mil. lei'!L$7*100</f>
        <v>67.3601465433586</v>
      </c>
      <c r="M35" s="204">
        <f>'BL mil. lei'!M35/'BL mil. lei'!M$7*100</f>
        <v>66.27433417949081</v>
      </c>
      <c r="N35" s="210">
        <f>'BL mil. lei'!N35/'BL mil. lei'!N$7*100</f>
        <v>64.99857935975744</v>
      </c>
    </row>
    <row r="36" spans="1:14" ht="15">
      <c r="A36" s="54"/>
      <c r="B36" s="54"/>
      <c r="C36" s="54"/>
      <c r="D36" s="54"/>
      <c r="E36" s="54"/>
      <c r="F36" s="54"/>
      <c r="G36" s="54"/>
      <c r="H36" s="55"/>
      <c r="I36" s="103"/>
      <c r="J36" s="156" t="s">
        <v>995</v>
      </c>
      <c r="K36" s="204">
        <f>'BL mil. lei'!K36/'BL mil. lei'!K$7*100</f>
        <v>10.034557458221581</v>
      </c>
      <c r="L36" s="204">
        <f>'BL mil. lei'!L36/'BL mil. lei'!L$7*100</f>
        <v>9.734996167926672</v>
      </c>
      <c r="M36" s="204">
        <f>'BL mil. lei'!M36/'BL mil. lei'!M$7*100</f>
        <v>10.576173530879855</v>
      </c>
      <c r="N36" s="210">
        <f>'BL mil. lei'!N36/'BL mil. lei'!N$7*100</f>
        <v>10.967998164133384</v>
      </c>
    </row>
    <row r="37" spans="1:14" ht="15">
      <c r="A37" s="54"/>
      <c r="B37" s="54"/>
      <c r="C37" s="54"/>
      <c r="D37" s="54"/>
      <c r="E37" s="54"/>
      <c r="F37" s="54"/>
      <c r="G37" s="54"/>
      <c r="H37" s="55"/>
      <c r="I37" s="103"/>
      <c r="J37" s="156" t="s">
        <v>996</v>
      </c>
      <c r="K37" s="204">
        <f>'BL mil. lei'!K37/'BL mil. lei'!K$7*100</f>
        <v>56.923526580015135</v>
      </c>
      <c r="L37" s="204">
        <f>'BL mil. lei'!L37/'BL mil. lei'!L$7*100</f>
        <v>56.114276320965885</v>
      </c>
      <c r="M37" s="204">
        <f>'BL mil. lei'!M37/'BL mil. lei'!M$7*100</f>
        <v>54.23984396472422</v>
      </c>
      <c r="N37" s="210">
        <f>'BL mil. lei'!N37/'BL mil. lei'!N$7*100</f>
        <v>52.63306694235704</v>
      </c>
    </row>
    <row r="38" spans="1:14" ht="15">
      <c r="A38" s="54"/>
      <c r="B38" s="54"/>
      <c r="C38" s="54"/>
      <c r="D38" s="54"/>
      <c r="E38" s="54"/>
      <c r="F38" s="54"/>
      <c r="G38" s="54"/>
      <c r="H38" s="55"/>
      <c r="I38" s="103"/>
      <c r="J38" s="156" t="s">
        <v>997</v>
      </c>
      <c r="K38" s="204">
        <f>'BL mil. lei'!K38/'BL mil. lei'!K$7*100</f>
        <v>0.8604979024826354</v>
      </c>
      <c r="L38" s="220">
        <f>'BL mil. lei'!L38/'BL mil. lei'!L$7*100</f>
        <v>0.8278761942279677</v>
      </c>
      <c r="M38" s="220">
        <f>'BL mil. lei'!M38/'BL mil. lei'!M$7*100</f>
        <v>0.7947229884941278</v>
      </c>
      <c r="N38" s="431">
        <f>'BL mil. lei'!N38/'BL mil. lei'!N$7*100</f>
        <v>0.7657612346668564</v>
      </c>
    </row>
    <row r="39" spans="1:14" ht="15.75" thickBot="1">
      <c r="A39" s="54"/>
      <c r="B39" s="54"/>
      <c r="C39" s="54"/>
      <c r="D39" s="54"/>
      <c r="E39" s="54"/>
      <c r="F39" s="54"/>
      <c r="G39" s="54"/>
      <c r="H39" s="55"/>
      <c r="I39" s="147"/>
      <c r="J39" s="157" t="s">
        <v>1020</v>
      </c>
      <c r="K39" s="204">
        <f>'BL mil. lei'!K39/'BL mil. lei'!K$7*100</f>
        <v>0.7238154184719071</v>
      </c>
      <c r="L39" s="204">
        <f>'BL mil. lei'!L39/'BL mil. lei'!L$7*100</f>
        <v>0.6829978602380733</v>
      </c>
      <c r="M39" s="204">
        <f>'BL mil. lei'!M39/'BL mil. lei'!M$7*100</f>
        <v>0.6635936953925968</v>
      </c>
      <c r="N39" s="210">
        <f>'BL mil. lei'!N39/'BL mil. lei'!N$7*100</f>
        <v>0.6317530186001565</v>
      </c>
    </row>
    <row r="40" spans="1:14" ht="19.5" thickTop="1">
      <c r="A40" s="54"/>
      <c r="B40" s="54"/>
      <c r="C40" s="54"/>
      <c r="D40" s="54"/>
      <c r="E40" s="54"/>
      <c r="F40" s="54"/>
      <c r="G40" s="54"/>
      <c r="H40" s="55"/>
      <c r="I40" s="148">
        <v>2</v>
      </c>
      <c r="J40" s="119" t="s">
        <v>945</v>
      </c>
      <c r="K40" s="426">
        <f>'BL mil. lei'!K40/'BL mil. lei'!K$40*100</f>
        <v>100</v>
      </c>
      <c r="L40" s="426">
        <f>'BL mil. lei'!L40/'BL mil. lei'!L$40*100</f>
        <v>100</v>
      </c>
      <c r="M40" s="426">
        <f>'BL mil. lei'!M40/'BL mil. lei'!M$40*100</f>
        <v>100</v>
      </c>
      <c r="N40" s="432">
        <f>'BL mil. lei'!N40/'BL mil. lei'!N$40*100</f>
        <v>100</v>
      </c>
    </row>
    <row r="41" spans="1:14" ht="15.75">
      <c r="A41" s="54"/>
      <c r="B41" s="54"/>
      <c r="C41" s="54"/>
      <c r="D41" s="54"/>
      <c r="E41" s="54"/>
      <c r="F41" s="54"/>
      <c r="G41" s="54"/>
      <c r="H41" s="55"/>
      <c r="I41" s="149"/>
      <c r="J41" s="120" t="s">
        <v>946</v>
      </c>
      <c r="K41" s="429">
        <f>'BL mil. lei'!K41/'BL mil. lei'!K$40*100</f>
        <v>94.2386479297279</v>
      </c>
      <c r="L41" s="429">
        <f>'BL mil. lei'!L41/'BL mil. lei'!L$40*100</f>
        <v>95.86299188033138</v>
      </c>
      <c r="M41" s="429">
        <f>'BL mil. lei'!M41/'BL mil. lei'!M$40*100</f>
        <v>96.03032022188603</v>
      </c>
      <c r="N41" s="433">
        <f>'BL mil. lei'!N41/'BL mil. lei'!N$40*100</f>
        <v>96.14056314084647</v>
      </c>
    </row>
    <row r="42" spans="1:14" ht="15" customHeight="1">
      <c r="A42" s="54"/>
      <c r="B42" s="54"/>
      <c r="C42" s="54"/>
      <c r="D42" s="54"/>
      <c r="E42" s="54"/>
      <c r="F42" s="54"/>
      <c r="G42" s="54"/>
      <c r="H42" s="55"/>
      <c r="I42" s="149"/>
      <c r="J42" s="121" t="s">
        <v>947</v>
      </c>
      <c r="K42" s="429">
        <f>'BL mil. lei'!K42/'BL mil. lei'!K$40*100</f>
        <v>5.76049676266069</v>
      </c>
      <c r="L42" s="429">
        <f>'BL mil. lei'!L42/'BL mil. lei'!L$40*100</f>
        <v>4.137829117509422</v>
      </c>
      <c r="M42" s="429">
        <f>'BL mil. lei'!M42/'BL mil. lei'!M$40*100</f>
        <v>3.97125567322239</v>
      </c>
      <c r="N42" s="433">
        <f>'BL mil. lei'!N42/'BL mil. lei'!N$40*100</f>
        <v>3.8594368591535275</v>
      </c>
    </row>
    <row r="43" spans="1:14" ht="15.75">
      <c r="A43" s="54"/>
      <c r="B43" s="54"/>
      <c r="C43" s="54"/>
      <c r="D43" s="54"/>
      <c r="E43" s="54"/>
      <c r="F43" s="54"/>
      <c r="G43" s="54"/>
      <c r="H43" s="55"/>
      <c r="I43" s="150" t="s">
        <v>883</v>
      </c>
      <c r="J43" s="122" t="s">
        <v>949</v>
      </c>
      <c r="K43" s="439">
        <f>'BL mil. lei'!K43/'BL mil. lei'!K$40*100</f>
        <v>9.804391149276839</v>
      </c>
      <c r="L43" s="439">
        <f>'BL mil. lei'!L43/'BL mil. lei'!L$40*100</f>
        <v>10.048192573253534</v>
      </c>
      <c r="M43" s="439">
        <f>'BL mil. lei'!M43/'BL mil. lei'!M$40*100</f>
        <v>9.869831064044378</v>
      </c>
      <c r="N43" s="440">
        <f>'BL mil. lei'!N43/'BL mil. lei'!N$40*100</f>
        <v>9.944941763854537</v>
      </c>
    </row>
    <row r="44" spans="1:14" ht="15.75">
      <c r="A44" s="54"/>
      <c r="B44" s="54"/>
      <c r="C44" s="54"/>
      <c r="D44" s="54"/>
      <c r="E44" s="54"/>
      <c r="F44" s="54"/>
      <c r="G44" s="54"/>
      <c r="H44" s="55"/>
      <c r="I44" s="151"/>
      <c r="J44" s="120" t="s">
        <v>946</v>
      </c>
      <c r="K44" s="429">
        <f>'BL mil. lei'!K44/'BL mil. lei'!K$40*100</f>
        <v>9.78814030466057</v>
      </c>
      <c r="L44" s="429">
        <f>'BL mil. lei'!L44/'BL mil. lei'!L$40*100</f>
        <v>10.032593614278795</v>
      </c>
      <c r="M44" s="429">
        <f>'BL mil. lei'!M44/'BL mil. lei'!M$40*100</f>
        <v>9.85486006051437</v>
      </c>
      <c r="N44" s="433">
        <f>'BL mil. lei'!N44/'BL mil. lei'!N$40*100</f>
        <v>9.930392299504552</v>
      </c>
    </row>
    <row r="45" spans="1:14" ht="15.75">
      <c r="A45" s="54"/>
      <c r="B45" s="54"/>
      <c r="C45" s="54"/>
      <c r="D45" s="54"/>
      <c r="E45" s="54"/>
      <c r="F45" s="54"/>
      <c r="G45" s="54"/>
      <c r="H45" s="55"/>
      <c r="I45" s="151"/>
      <c r="J45" s="121" t="s">
        <v>947</v>
      </c>
      <c r="K45" s="427">
        <f>'BL mil. lei'!K45/'BL mil. lei'!K$40*100</f>
        <v>0.01625084461626624</v>
      </c>
      <c r="L45" s="427">
        <f>'BL mil. lei'!L45/'BL mil. lei'!L$40*100</f>
        <v>0.015598958974737896</v>
      </c>
      <c r="M45" s="427">
        <f>'BL mil. lei'!M45/'BL mil. lei'!M$40*100</f>
        <v>0.01497100353000504</v>
      </c>
      <c r="N45" s="434">
        <f>'BL mil. lei'!N45/'BL mil. lei'!N$40*100</f>
        <v>0.014549464349983537</v>
      </c>
    </row>
    <row r="46" spans="1:14" ht="15.75">
      <c r="A46" s="54"/>
      <c r="B46" s="54"/>
      <c r="C46" s="54"/>
      <c r="D46" s="54"/>
      <c r="E46" s="54"/>
      <c r="F46" s="54"/>
      <c r="G46" s="54"/>
      <c r="H46" s="55"/>
      <c r="I46" s="150" t="str">
        <f>'BL mil. lei'!I46</f>
        <v>02</v>
      </c>
      <c r="J46" s="122" t="s">
        <v>1025</v>
      </c>
      <c r="K46" s="441">
        <f>'BL mil. lei'!K46/'BL mil. lei'!K$40*100</f>
        <v>0.01368492178211894</v>
      </c>
      <c r="L46" s="441">
        <f>'BL mil. lei'!L46/'BL mil. lei'!L$40*100</f>
        <v>0.01313596545241086</v>
      </c>
      <c r="M46" s="441">
        <f>'BL mil. lei'!M46/'BL mil. lei'!M$40*100</f>
        <v>0.013395108421583457</v>
      </c>
      <c r="N46" s="442">
        <f>'BL mil. lei'!N46/'BL mil. lei'!N$40*100</f>
        <v>0.013017941786827374</v>
      </c>
    </row>
    <row r="47" spans="1:14" ht="15.75">
      <c r="A47" s="54"/>
      <c r="B47" s="54"/>
      <c r="C47" s="54"/>
      <c r="D47" s="54"/>
      <c r="E47" s="54"/>
      <c r="F47" s="54"/>
      <c r="G47" s="54"/>
      <c r="H47" s="55"/>
      <c r="I47" s="151">
        <f>'BL mil. lei'!I47</f>
        <v>0</v>
      </c>
      <c r="J47" s="120" t="s">
        <v>946</v>
      </c>
      <c r="K47" s="427">
        <f>'BL mil. lei'!K47/'BL mil. lei'!K$40*100</f>
        <v>0.01368492178211894</v>
      </c>
      <c r="L47" s="427">
        <f>'BL mil. lei'!L47/'BL mil. lei'!L$40*100</f>
        <v>0.01313596545241086</v>
      </c>
      <c r="M47" s="427">
        <f>'BL mil. lei'!M47/'BL mil. lei'!M$40*100</f>
        <v>0.013395108421583457</v>
      </c>
      <c r="N47" s="434">
        <f>'BL mil. lei'!N47/'BL mil. lei'!N$40*100</f>
        <v>0.013017941786827374</v>
      </c>
    </row>
    <row r="48" spans="1:14" ht="15.75">
      <c r="A48" s="54"/>
      <c r="B48" s="54"/>
      <c r="C48" s="54"/>
      <c r="D48" s="54"/>
      <c r="E48" s="54"/>
      <c r="F48" s="54"/>
      <c r="G48" s="54"/>
      <c r="H48" s="55"/>
      <c r="I48" s="151">
        <f>'BL mil. lei'!I48</f>
        <v>0</v>
      </c>
      <c r="J48" s="121" t="s">
        <v>947</v>
      </c>
      <c r="K48" s="429">
        <f>'BL mil. lei'!K48/'BL mil. lei'!K$40*100</f>
        <v>0</v>
      </c>
      <c r="L48" s="429">
        <f>'BL mil. lei'!L48/'BL mil. lei'!L$40*100</f>
        <v>0</v>
      </c>
      <c r="M48" s="429">
        <f>'BL mil. lei'!M48/'BL mil. lei'!M$40*100</f>
        <v>0</v>
      </c>
      <c r="N48" s="433">
        <f>'BL mil. lei'!N48/'BL mil. lei'!N$40*100</f>
        <v>0</v>
      </c>
    </row>
    <row r="49" spans="1:14" ht="15.75">
      <c r="A49" s="54"/>
      <c r="B49" s="54"/>
      <c r="C49" s="54"/>
      <c r="D49" s="54"/>
      <c r="E49" s="54"/>
      <c r="F49" s="54"/>
      <c r="G49" s="54"/>
      <c r="H49" s="55"/>
      <c r="I49" s="150" t="s">
        <v>885</v>
      </c>
      <c r="J49" s="122" t="s">
        <v>968</v>
      </c>
      <c r="K49" s="439">
        <f>'BL mil. lei'!K49/'BL mil. lei'!K$40*100</f>
        <v>0.5559499473985818</v>
      </c>
      <c r="L49" s="439">
        <f>'BL mil. lei'!L49/'BL mil. lei'!L$40*100</f>
        <v>0.31854716222096335</v>
      </c>
      <c r="M49" s="439">
        <f>'BL mil. lei'!M49/'BL mil. lei'!M$40*100</f>
        <v>0.30020801815431164</v>
      </c>
      <c r="N49" s="440">
        <f>'BL mil. lei'!N49/'BL mil. lei'!N$40*100</f>
        <v>0.30400722878649816</v>
      </c>
    </row>
    <row r="50" spans="1:14" ht="15.75">
      <c r="A50" s="54"/>
      <c r="B50" s="54"/>
      <c r="C50" s="54"/>
      <c r="D50" s="54"/>
      <c r="E50" s="54"/>
      <c r="F50" s="54"/>
      <c r="G50" s="54"/>
      <c r="H50" s="55"/>
      <c r="I50" s="151"/>
      <c r="J50" s="120" t="s">
        <v>946</v>
      </c>
      <c r="K50" s="429">
        <f>'BL mil. lei'!K50/'BL mil. lei'!K$40*100</f>
        <v>0.5559499473985818</v>
      </c>
      <c r="L50" s="429">
        <f>'BL mil. lei'!L50/'BL mil. lei'!L$40*100</f>
        <v>0.31854716222096335</v>
      </c>
      <c r="M50" s="429">
        <f>'BL mil. lei'!M50/'BL mil. lei'!M$40*100</f>
        <v>0.30020801815431164</v>
      </c>
      <c r="N50" s="433">
        <f>'BL mil. lei'!N50/'BL mil. lei'!N$40*100</f>
        <v>0.30400722878649816</v>
      </c>
    </row>
    <row r="51" spans="1:14" ht="15.75">
      <c r="A51" s="54"/>
      <c r="B51" s="54"/>
      <c r="C51" s="54"/>
      <c r="D51" s="54"/>
      <c r="E51" s="54"/>
      <c r="F51" s="54"/>
      <c r="G51" s="54"/>
      <c r="H51" s="55"/>
      <c r="I51" s="151"/>
      <c r="J51" s="121" t="s">
        <v>947</v>
      </c>
      <c r="K51" s="429">
        <f>'BL mil. lei'!K51/'BL mil. lei'!K$40*100</f>
        <v>0</v>
      </c>
      <c r="L51" s="429">
        <f>'BL mil. lei'!L51/'BL mil. lei'!L$40*100</f>
        <v>0</v>
      </c>
      <c r="M51" s="429">
        <f>'BL mil. lei'!M51/'BL mil. lei'!M$40*100</f>
        <v>0</v>
      </c>
      <c r="N51" s="433">
        <f>'BL mil. lei'!N51/'BL mil. lei'!N$40*100</f>
        <v>0</v>
      </c>
    </row>
    <row r="52" spans="1:14" ht="15.75">
      <c r="A52" s="54"/>
      <c r="B52" s="54"/>
      <c r="C52" s="54"/>
      <c r="D52" s="54"/>
      <c r="E52" s="54"/>
      <c r="F52" s="54"/>
      <c r="G52" s="54"/>
      <c r="H52" s="55"/>
      <c r="I52" s="150" t="s">
        <v>886</v>
      </c>
      <c r="J52" s="122" t="s">
        <v>950</v>
      </c>
      <c r="K52" s="439">
        <f>'BL mil. lei'!K52/'BL mil. lei'!K$40*100</f>
        <v>0.08210953069271362</v>
      </c>
      <c r="L52" s="439">
        <f>'BL mil. lei'!L52/'BL mil. lei'!L$40*100</f>
        <v>0.07963679055524084</v>
      </c>
      <c r="M52" s="439">
        <f>'BL mil. lei'!M52/'BL mil. lei'!M$40*100</f>
        <v>0.07879475542107918</v>
      </c>
      <c r="N52" s="440">
        <f>'BL mil. lei'!N52/'BL mil. lei'!N$40*100</f>
        <v>0.07887341200254233</v>
      </c>
    </row>
    <row r="53" spans="1:14" ht="15.75">
      <c r="A53" s="54"/>
      <c r="B53" s="54"/>
      <c r="C53" s="54"/>
      <c r="D53" s="54"/>
      <c r="E53" s="54"/>
      <c r="F53" s="54"/>
      <c r="G53" s="54"/>
      <c r="H53" s="55"/>
      <c r="I53" s="151"/>
      <c r="J53" s="120" t="s">
        <v>946</v>
      </c>
      <c r="K53" s="429">
        <f>'BL mil. lei'!K53/'BL mil. lei'!K$40*100</f>
        <v>0.08210953069271362</v>
      </c>
      <c r="L53" s="429">
        <f>'BL mil. lei'!L53/'BL mil. lei'!L$40*100</f>
        <v>0.07963679055524084</v>
      </c>
      <c r="M53" s="429">
        <f>'BL mil. lei'!M53/'BL mil. lei'!M$40*100</f>
        <v>0.07879475542107918</v>
      </c>
      <c r="N53" s="433">
        <f>'BL mil. lei'!N53/'BL mil. lei'!N$40*100</f>
        <v>0.07887341200254233</v>
      </c>
    </row>
    <row r="54" spans="1:14" ht="15.75">
      <c r="A54" s="54"/>
      <c r="B54" s="54"/>
      <c r="C54" s="54"/>
      <c r="D54" s="54"/>
      <c r="E54" s="54"/>
      <c r="F54" s="54"/>
      <c r="G54" s="54"/>
      <c r="H54" s="55"/>
      <c r="I54" s="151"/>
      <c r="J54" s="121" t="s">
        <v>947</v>
      </c>
      <c r="K54" s="429">
        <f>'BL mil. lei'!K54/'BL mil. lei'!K$40*100</f>
        <v>0</v>
      </c>
      <c r="L54" s="429">
        <f>'BL mil. lei'!L54/'BL mil. lei'!L$40*100</f>
        <v>0</v>
      </c>
      <c r="M54" s="429">
        <f>'BL mil. lei'!M54/'BL mil. lei'!M$40*100</f>
        <v>0</v>
      </c>
      <c r="N54" s="433">
        <f>'BL mil. lei'!N54/'BL mil. lei'!N$40*100</f>
        <v>0</v>
      </c>
    </row>
    <row r="55" spans="1:14" ht="15.75">
      <c r="A55" s="54"/>
      <c r="B55" s="54"/>
      <c r="C55" s="54"/>
      <c r="D55" s="54"/>
      <c r="E55" s="54"/>
      <c r="F55" s="54"/>
      <c r="G55" s="54"/>
      <c r="H55" s="55"/>
      <c r="I55" s="150" t="s">
        <v>887</v>
      </c>
      <c r="J55" s="122" t="s">
        <v>951</v>
      </c>
      <c r="K55" s="439">
        <f>'BL mil. lei'!K55/'BL mil. lei'!K$40*100</f>
        <v>0.18474644405860569</v>
      </c>
      <c r="L55" s="439">
        <f>'BL mil. lei'!L55/'BL mil. lei'!L$40*100</f>
        <v>0.20360746451236833</v>
      </c>
      <c r="M55" s="439">
        <f>'BL mil. lei'!M55/'BL mil. lei'!M$40*100</f>
        <v>0.2001386787695411</v>
      </c>
      <c r="N55" s="440">
        <f>'BL mil. lei'!N55/'BL mil. lei'!N$40*100</f>
        <v>0.20139521705503527</v>
      </c>
    </row>
    <row r="56" spans="1:14" ht="15.75">
      <c r="A56" s="54"/>
      <c r="B56" s="54"/>
      <c r="C56" s="54"/>
      <c r="D56" s="54"/>
      <c r="E56" s="54"/>
      <c r="F56" s="54"/>
      <c r="G56" s="54"/>
      <c r="H56" s="55"/>
      <c r="I56" s="151"/>
      <c r="J56" s="120" t="s">
        <v>946</v>
      </c>
      <c r="K56" s="429">
        <f>'BL mil. lei'!K56/'BL mil. lei'!K$40*100</f>
        <v>0.1838911364472232</v>
      </c>
      <c r="L56" s="429">
        <f>'BL mil. lei'!L56/'BL mil. lei'!L$40*100</f>
        <v>0.20278646667159267</v>
      </c>
      <c r="M56" s="429">
        <f>'BL mil. lei'!M56/'BL mil. lei'!M$40*100</f>
        <v>0.1993507312153303</v>
      </c>
      <c r="N56" s="433">
        <f>'BL mil. lei'!N56/'BL mil. lei'!N$40*100</f>
        <v>0.20062945577345717</v>
      </c>
    </row>
    <row r="57" spans="1:14" ht="15.75">
      <c r="A57" s="54"/>
      <c r="B57" s="54"/>
      <c r="C57" s="54"/>
      <c r="D57" s="54"/>
      <c r="E57" s="54"/>
      <c r="F57" s="54"/>
      <c r="G57" s="54"/>
      <c r="H57" s="55"/>
      <c r="I57" s="151"/>
      <c r="J57" s="121" t="s">
        <v>947</v>
      </c>
      <c r="K57" s="428">
        <f>'BL mil. lei'!K57/'BL mil. lei'!K$40*100</f>
        <v>0.0008553076113824337</v>
      </c>
      <c r="L57" s="428">
        <f>'BL mil. lei'!L57/'BL mil. lei'!L$40*100</f>
        <v>0.0008209978407756787</v>
      </c>
      <c r="M57" s="428">
        <f>'BL mil. lei'!M57/'BL mil. lei'!M$40*100</f>
        <v>0.0007879475542107918</v>
      </c>
      <c r="N57" s="435">
        <f>'BL mil. lei'!N57/'BL mil. lei'!N$40*100</f>
        <v>0.000765761281578081</v>
      </c>
    </row>
    <row r="58" spans="1:14" ht="15.75">
      <c r="A58" s="54"/>
      <c r="B58" s="54"/>
      <c r="C58" s="54"/>
      <c r="D58" s="54"/>
      <c r="E58" s="54"/>
      <c r="F58" s="54"/>
      <c r="G58" s="54"/>
      <c r="H58" s="55"/>
      <c r="I58" s="150" t="s">
        <v>890</v>
      </c>
      <c r="J58" s="122" t="s">
        <v>954</v>
      </c>
      <c r="K58" s="439">
        <f>'BL mil. lei'!K58/'BL mil. lei'!K$40*100</f>
        <v>-1.5130391645355252</v>
      </c>
      <c r="L58" s="439">
        <f>'BL mil. lei'!L58/'BL mil. lei'!L$40*100</f>
        <v>-1.9071779841219019</v>
      </c>
      <c r="M58" s="439">
        <f>'BL mil. lei'!M58/'BL mil. lei'!M$40*100</f>
        <v>-1.8737392839132627</v>
      </c>
      <c r="N58" s="440">
        <f>'BL mil. lei'!N58/'BL mil. lei'!N$40*100</f>
        <v>-1.8876015590899693</v>
      </c>
    </row>
    <row r="59" spans="1:14" ht="15.75">
      <c r="A59" s="54"/>
      <c r="B59" s="54"/>
      <c r="C59" s="54"/>
      <c r="D59" s="54"/>
      <c r="E59" s="54"/>
      <c r="F59" s="54"/>
      <c r="G59" s="54"/>
      <c r="H59" s="55"/>
      <c r="I59" s="152"/>
      <c r="J59" s="120" t="s">
        <v>946</v>
      </c>
      <c r="K59" s="429">
        <f>'BL mil. lei'!K59/'BL mil. lei'!K$40*100</f>
        <v>-1.51474977975829</v>
      </c>
      <c r="L59" s="429">
        <f>'BL mil. lei'!L59/'BL mil. lei'!L$40*100</f>
        <v>-1.908819979803453</v>
      </c>
      <c r="M59" s="429">
        <f>'BL mil. lei'!M59/'BL mil. lei'!M$40*100</f>
        <v>-1.8753151790216842</v>
      </c>
      <c r="N59" s="433">
        <f>'BL mil. lei'!N59/'BL mil. lei'!N$40*100</f>
        <v>-1.8891330816531253</v>
      </c>
    </row>
    <row r="60" spans="1:14" ht="15.75">
      <c r="A60" s="54"/>
      <c r="B60" s="54"/>
      <c r="C60" s="54"/>
      <c r="D60" s="54"/>
      <c r="E60" s="54"/>
      <c r="F60" s="54"/>
      <c r="G60" s="54"/>
      <c r="H60" s="55"/>
      <c r="I60" s="152"/>
      <c r="J60" s="121" t="s">
        <v>947</v>
      </c>
      <c r="K60" s="428">
        <f>'BL mil. lei'!K60/'BL mil. lei'!K$40*100</f>
        <v>0.0017106152227648675</v>
      </c>
      <c r="L60" s="428">
        <f>'BL mil. lei'!L60/'BL mil. lei'!L$40*100</f>
        <v>0.0016419956815513575</v>
      </c>
      <c r="M60" s="428">
        <f>'BL mil. lei'!M60/'BL mil. lei'!M$40*100</f>
        <v>0.0015758951084215837</v>
      </c>
      <c r="N60" s="435">
        <f>'BL mil. lei'!N60/'BL mil. lei'!N$40*100</f>
        <v>0.001531522563156162</v>
      </c>
    </row>
    <row r="61" spans="1:14" ht="15.75">
      <c r="A61" s="54"/>
      <c r="B61" s="54"/>
      <c r="C61" s="54"/>
      <c r="D61" s="54"/>
      <c r="E61" s="54"/>
      <c r="F61" s="54"/>
      <c r="G61" s="54"/>
      <c r="H61" s="55"/>
      <c r="I61" s="150" t="s">
        <v>891</v>
      </c>
      <c r="J61" s="122" t="s">
        <v>955</v>
      </c>
      <c r="K61" s="439">
        <f>'BL mil. lei'!K61/'BL mil. lei'!K$40*100</f>
        <v>0.1984313658407246</v>
      </c>
      <c r="L61" s="439">
        <f>'BL mil. lei'!L61/'BL mil. lei'!L$40*100</f>
        <v>0.3136211751763093</v>
      </c>
      <c r="M61" s="439">
        <f>'BL mil. lei'!M61/'BL mil. lei'!M$40*100</f>
        <v>0.26790216843166914</v>
      </c>
      <c r="N61" s="440">
        <f>'BL mil. lei'!N61/'BL mil. lei'!N$40*100</f>
        <v>0.26954797111548445</v>
      </c>
    </row>
    <row r="62" spans="1:14" ht="15.75">
      <c r="A62" s="54"/>
      <c r="B62" s="54"/>
      <c r="C62" s="54"/>
      <c r="D62" s="54"/>
      <c r="E62" s="54"/>
      <c r="F62" s="54"/>
      <c r="G62" s="54"/>
      <c r="H62" s="55"/>
      <c r="I62" s="153"/>
      <c r="J62" s="120" t="s">
        <v>946</v>
      </c>
      <c r="K62" s="429">
        <f>'BL mil. lei'!K62/'BL mil. lei'!K$40*100</f>
        <v>0.1753380603333989</v>
      </c>
      <c r="L62" s="429">
        <f>'BL mil. lei'!L62/'BL mil. lei'!L$40*100</f>
        <v>0.3111581816539823</v>
      </c>
      <c r="M62" s="429">
        <f>'BL mil. lei'!M62/'BL mil. lei'!M$40*100</f>
        <v>0.2655383257690368</v>
      </c>
      <c r="N62" s="433">
        <f>'BL mil. lei'!N62/'BL mil. lei'!N$40*100</f>
        <v>0.2672506872707502</v>
      </c>
    </row>
    <row r="63" spans="1:14" ht="15.75">
      <c r="A63" s="54"/>
      <c r="B63" s="54"/>
      <c r="C63" s="54"/>
      <c r="D63" s="54"/>
      <c r="E63" s="54"/>
      <c r="F63" s="54"/>
      <c r="G63" s="54"/>
      <c r="H63" s="55"/>
      <c r="I63" s="153"/>
      <c r="J63" s="121" t="s">
        <v>947</v>
      </c>
      <c r="K63" s="427">
        <f>'BL mil. lei'!K63/'BL mil. lei'!K$40*100</f>
        <v>0.02309330550732571</v>
      </c>
      <c r="L63" s="428">
        <f>'BL mil. lei'!L63/'BL mil. lei'!L$40*100</f>
        <v>0.0024629935223270364</v>
      </c>
      <c r="M63" s="428">
        <f>'BL mil. lei'!M63/'BL mil. lei'!M$40*100</f>
        <v>0.002363842662632375</v>
      </c>
      <c r="N63" s="435">
        <f>'BL mil. lei'!N63/'BL mil. lei'!N$40*100</f>
        <v>0.0022972838447342424</v>
      </c>
    </row>
    <row r="64" spans="1:14" ht="15.75">
      <c r="A64" s="54"/>
      <c r="B64" s="54"/>
      <c r="C64" s="54"/>
      <c r="D64" s="54"/>
      <c r="E64" s="54"/>
      <c r="F64" s="54"/>
      <c r="G64" s="54"/>
      <c r="H64" s="55"/>
      <c r="I64" s="150" t="s">
        <v>3</v>
      </c>
      <c r="J64" s="122" t="s">
        <v>956</v>
      </c>
      <c r="K64" s="441">
        <f>'BL mil. lei'!K64/'BL mil. lei'!K$40*100</f>
        <v>0.037633534900827076</v>
      </c>
      <c r="L64" s="439">
        <f>'BL mil. lei'!L64/'BL mil. lei'!L$40*100</f>
        <v>0.0771737970329138</v>
      </c>
      <c r="M64" s="439">
        <f>'BL mil. lei'!M64/'BL mil. lei'!M$40*100</f>
        <v>0.075642965204236</v>
      </c>
      <c r="N64" s="440">
        <f>'BL mil. lei'!N64/'BL mil. lei'!N$40*100</f>
        <v>0.07657612815780808</v>
      </c>
    </row>
    <row r="65" spans="1:14" ht="15.75">
      <c r="A65" s="54"/>
      <c r="B65" s="54"/>
      <c r="C65" s="54"/>
      <c r="D65" s="54"/>
      <c r="E65" s="54"/>
      <c r="F65" s="54"/>
      <c r="G65" s="54"/>
      <c r="H65" s="55"/>
      <c r="I65" s="153"/>
      <c r="J65" s="120" t="s">
        <v>946</v>
      </c>
      <c r="K65" s="427">
        <f>'BL mil. lei'!K65/'BL mil. lei'!K$40*100</f>
        <v>0.0008553076113824337</v>
      </c>
      <c r="L65" s="427">
        <f>'BL mil. lei'!L65/'BL mil. lei'!L$40*100</f>
        <v>0.041870889879559614</v>
      </c>
      <c r="M65" s="427">
        <f>'BL mil. lei'!M65/'BL mil. lei'!M$40*100</f>
        <v>0.04176122037317196</v>
      </c>
      <c r="N65" s="434">
        <f>'BL mil. lei'!N65/'BL mil. lei'!N$40*100</f>
        <v>0.04364839304995061</v>
      </c>
    </row>
    <row r="66" spans="1:14" ht="15.75">
      <c r="A66" s="54"/>
      <c r="B66" s="54"/>
      <c r="C66" s="54"/>
      <c r="D66" s="54"/>
      <c r="E66" s="54"/>
      <c r="F66" s="54"/>
      <c r="G66" s="54"/>
      <c r="H66" s="55"/>
      <c r="I66" s="153"/>
      <c r="J66" s="121" t="s">
        <v>947</v>
      </c>
      <c r="K66" s="427">
        <f>'BL mil. lei'!K66/'BL mil. lei'!K$40*100</f>
        <v>0.036778227289444645</v>
      </c>
      <c r="L66" s="427">
        <f>'BL mil. lei'!L66/'BL mil. lei'!L$40*100</f>
        <v>0.035302907153354185</v>
      </c>
      <c r="M66" s="427">
        <f>'BL mil. lei'!M66/'BL mil. lei'!M$40*100</f>
        <v>0.03388174483106404</v>
      </c>
      <c r="N66" s="434">
        <f>'BL mil. lei'!N66/'BL mil. lei'!N$40*100</f>
        <v>0.03292773510785747</v>
      </c>
    </row>
    <row r="67" spans="1:14" ht="31.5">
      <c r="A67" s="54"/>
      <c r="B67" s="54"/>
      <c r="C67" s="54"/>
      <c r="D67" s="54"/>
      <c r="E67" s="54"/>
      <c r="F67" s="54"/>
      <c r="G67" s="54"/>
      <c r="H67" s="55"/>
      <c r="I67" s="150" t="s">
        <v>27</v>
      </c>
      <c r="J67" s="122" t="s">
        <v>957</v>
      </c>
      <c r="K67" s="439">
        <f>'BL mil. lei'!K67/'BL mil. lei'!K$40*100</f>
        <v>0.21468221045699085</v>
      </c>
      <c r="L67" s="439">
        <f>'BL mil. lei'!L67/'BL mil. lei'!L$40*100</f>
        <v>0.2068914558754711</v>
      </c>
      <c r="M67" s="439">
        <f>'BL mil. lei'!M67/'BL mil. lei'!M$40*100</f>
        <v>0.2025025214321735</v>
      </c>
      <c r="N67" s="440">
        <f>'BL mil. lei'!N67/'BL mil. lei'!N$40*100</f>
        <v>0.20445826218134763</v>
      </c>
    </row>
    <row r="68" spans="1:14" ht="15.75">
      <c r="A68" s="54"/>
      <c r="B68" s="54"/>
      <c r="C68" s="54"/>
      <c r="D68" s="54"/>
      <c r="E68" s="54"/>
      <c r="F68" s="54"/>
      <c r="G68" s="54"/>
      <c r="H68" s="55"/>
      <c r="I68" s="153"/>
      <c r="J68" s="120" t="s">
        <v>946</v>
      </c>
      <c r="K68" s="429">
        <f>'BL mil. lei'!K68/'BL mil. lei'!K$40*100</f>
        <v>0.1556659852716029</v>
      </c>
      <c r="L68" s="429">
        <f>'BL mil. lei'!L68/'BL mil. lei'!L$40*100</f>
        <v>0.1502426048619492</v>
      </c>
      <c r="M68" s="429">
        <f>'BL mil. lei'!M68/'BL mil. lei'!M$40*100</f>
        <v>0.14813414019162885</v>
      </c>
      <c r="N68" s="433">
        <f>'BL mil. lei'!N68/'BL mil. lei'!N$40*100</f>
        <v>0.15162073375246002</v>
      </c>
    </row>
    <row r="69" spans="1:14" ht="15.75">
      <c r="A69" s="54"/>
      <c r="B69" s="54"/>
      <c r="C69" s="54"/>
      <c r="D69" s="54"/>
      <c r="E69" s="54"/>
      <c r="F69" s="54"/>
      <c r="G69" s="54"/>
      <c r="H69" s="55"/>
      <c r="I69" s="153"/>
      <c r="J69" s="121" t="s">
        <v>947</v>
      </c>
      <c r="K69" s="429">
        <f>'BL mil. lei'!K69/'BL mil. lei'!K$40*100</f>
        <v>0.05901622518538792</v>
      </c>
      <c r="L69" s="429">
        <f>'BL mil. lei'!L69/'BL mil. lei'!L$40*100</f>
        <v>0.05664885101352184</v>
      </c>
      <c r="M69" s="429">
        <f>'BL mil. lei'!M69/'BL mil. lei'!M$40*100</f>
        <v>0.054368381240544626</v>
      </c>
      <c r="N69" s="433">
        <f>'BL mil. lei'!N69/'BL mil. lei'!N$40*100</f>
        <v>0.05283752842888759</v>
      </c>
    </row>
    <row r="70" spans="1:14" ht="15.75">
      <c r="A70" s="54"/>
      <c r="B70" s="54"/>
      <c r="C70" s="54"/>
      <c r="D70" s="54"/>
      <c r="E70" s="54"/>
      <c r="F70" s="54"/>
      <c r="G70" s="54"/>
      <c r="H70" s="55"/>
      <c r="I70" s="150" t="s">
        <v>34</v>
      </c>
      <c r="J70" s="122" t="s">
        <v>958</v>
      </c>
      <c r="K70" s="439">
        <f>'BL mil. lei'!K70/'BL mil. lei'!K$40*100</f>
        <v>8.312734675025872</v>
      </c>
      <c r="L70" s="439">
        <f>'BL mil. lei'!L70/'BL mil. lei'!L$40*100</f>
        <v>8.225577366731526</v>
      </c>
      <c r="M70" s="439">
        <f>'BL mil. lei'!M70/'BL mil. lei'!M$40*100</f>
        <v>9.064548663640947</v>
      </c>
      <c r="N70" s="440">
        <f>'BL mil. lei'!N70/'BL mil. lei'!N$40*100</f>
        <v>8.825398770187382</v>
      </c>
    </row>
    <row r="71" spans="1:14" ht="15.75">
      <c r="A71" s="54"/>
      <c r="B71" s="54"/>
      <c r="C71" s="54"/>
      <c r="D71" s="54"/>
      <c r="E71" s="54"/>
      <c r="F71" s="54"/>
      <c r="G71" s="54"/>
      <c r="H71" s="55"/>
      <c r="I71" s="153"/>
      <c r="J71" s="120" t="s">
        <v>946</v>
      </c>
      <c r="K71" s="429">
        <f>'BL mil. lei'!K71/'BL mil. lei'!K$40*100</f>
        <v>8.085222850398145</v>
      </c>
      <c r="L71" s="429">
        <f>'BL mil. lei'!L71/'BL mil. lei'!L$40*100</f>
        <v>8.007191941085196</v>
      </c>
      <c r="M71" s="429">
        <f>'BL mil. lei'!M71/'BL mil. lei'!M$40*100</f>
        <v>8.854954614220876</v>
      </c>
      <c r="N71" s="433">
        <f>'BL mil. lei'!N71/'BL mil. lei'!N$40*100</f>
        <v>8.621706269287612</v>
      </c>
    </row>
    <row r="72" spans="1:14" ht="15.75">
      <c r="A72" s="54"/>
      <c r="B72" s="54"/>
      <c r="C72" s="54"/>
      <c r="D72" s="54"/>
      <c r="E72" s="54"/>
      <c r="F72" s="54"/>
      <c r="G72" s="54"/>
      <c r="H72" s="55"/>
      <c r="I72" s="153"/>
      <c r="J72" s="121" t="s">
        <v>947</v>
      </c>
      <c r="K72" s="429">
        <f>'BL mil. lei'!K72/'BL mil. lei'!K$40*100</f>
        <v>0.22751182462772737</v>
      </c>
      <c r="L72" s="429">
        <f>'BL mil. lei'!L72/'BL mil. lei'!L$40*100</f>
        <v>0.21838542564633057</v>
      </c>
      <c r="M72" s="429">
        <f>'BL mil. lei'!M72/'BL mil. lei'!M$40*100</f>
        <v>0.20959404942007062</v>
      </c>
      <c r="N72" s="433">
        <f>'BL mil. lei'!N72/'BL mil. lei'!N$40*100</f>
        <v>0.2036925008997695</v>
      </c>
    </row>
    <row r="73" spans="1:14" ht="15.75">
      <c r="A73" s="54"/>
      <c r="B73" s="54"/>
      <c r="C73" s="54"/>
      <c r="D73" s="54"/>
      <c r="E73" s="54"/>
      <c r="F73" s="54"/>
      <c r="G73" s="54"/>
      <c r="H73" s="55"/>
      <c r="I73" s="150" t="s">
        <v>893</v>
      </c>
      <c r="J73" s="122" t="s">
        <v>961</v>
      </c>
      <c r="K73" s="439">
        <f>'BL mil. lei'!K73/'BL mil. lei'!K$40*100</f>
        <v>0.10605814381142177</v>
      </c>
      <c r="L73" s="439">
        <f>'BL mil. lei'!L73/'BL mil. lei'!L$40*100</f>
        <v>0.16830455735901415</v>
      </c>
      <c r="M73" s="439">
        <f>'BL mil. lei'!M73/'BL mil. lei'!M$40*100</f>
        <v>0.16546898638426624</v>
      </c>
      <c r="N73" s="440">
        <f>'BL mil. lei'!N73/'BL mil. lei'!N$40*100</f>
        <v>0.16617019810244354</v>
      </c>
    </row>
    <row r="74" spans="1:14" ht="15.75">
      <c r="A74" s="54"/>
      <c r="B74" s="54"/>
      <c r="C74" s="54"/>
      <c r="D74" s="54"/>
      <c r="E74" s="54"/>
      <c r="F74" s="54"/>
      <c r="G74" s="54"/>
      <c r="H74" s="55"/>
      <c r="I74" s="152"/>
      <c r="J74" s="120" t="s">
        <v>946</v>
      </c>
      <c r="K74" s="429">
        <f>'BL mil. lei'!K74/'BL mil. lei'!K$40*100</f>
        <v>0.011118998947971638</v>
      </c>
      <c r="L74" s="429">
        <f>'BL mil. lei'!L74/'BL mil. lei'!L$40*100</f>
        <v>0.07635279919213814</v>
      </c>
      <c r="M74" s="429">
        <f>'BL mil. lei'!M74/'BL mil. lei'!M$40*100</f>
        <v>0.0772188603126576</v>
      </c>
      <c r="N74" s="433">
        <f>'BL mil. lei'!N74/'BL mil. lei'!N$40*100</f>
        <v>0.0804049345656985</v>
      </c>
    </row>
    <row r="75" spans="1:14" ht="15.75">
      <c r="A75" s="54"/>
      <c r="B75" s="54"/>
      <c r="C75" s="54"/>
      <c r="D75" s="54"/>
      <c r="E75" s="54"/>
      <c r="F75" s="54"/>
      <c r="G75" s="54"/>
      <c r="H75" s="55"/>
      <c r="I75" s="152"/>
      <c r="J75" s="121" t="s">
        <v>947</v>
      </c>
      <c r="K75" s="429">
        <f>'BL mil. lei'!K75/'BL mil. lei'!K$40*100</f>
        <v>0.09493914486345013</v>
      </c>
      <c r="L75" s="429">
        <f>'BL mil. lei'!L75/'BL mil. lei'!L$40*100</f>
        <v>0.09195175816687602</v>
      </c>
      <c r="M75" s="429">
        <f>'BL mil. lei'!M75/'BL mil. lei'!M$40*100</f>
        <v>0.08825012607160866</v>
      </c>
      <c r="N75" s="433">
        <f>'BL mil. lei'!N75/'BL mil. lei'!N$40*100</f>
        <v>0.08576526353674505</v>
      </c>
    </row>
    <row r="76" spans="1:14" ht="15.75">
      <c r="A76" s="54"/>
      <c r="B76" s="54"/>
      <c r="C76" s="54"/>
      <c r="D76" s="54"/>
      <c r="E76" s="54"/>
      <c r="F76" s="54"/>
      <c r="G76" s="54"/>
      <c r="H76" s="55"/>
      <c r="I76" s="150" t="s">
        <v>894</v>
      </c>
      <c r="J76" s="122" t="s">
        <v>962</v>
      </c>
      <c r="K76" s="439">
        <f>'BL mil. lei'!K76/'BL mil. lei'!K$40*100</f>
        <v>9.3630524218035</v>
      </c>
      <c r="L76" s="439">
        <f>'BL mil. lei'!L76/'BL mil. lei'!L$40*100</f>
        <v>9.452969138691167</v>
      </c>
      <c r="M76" s="439">
        <f>'BL mil. lei'!M76/'BL mil. lei'!M$40*100</f>
        <v>9.765034039334344</v>
      </c>
      <c r="N76" s="440">
        <f>'BL mil. lei'!N76/'BL mil. lei'!N$40*100</f>
        <v>9.503863265665561</v>
      </c>
    </row>
    <row r="77" spans="1:14" ht="15.75">
      <c r="A77" s="54"/>
      <c r="B77" s="54"/>
      <c r="C77" s="54"/>
      <c r="D77" s="54"/>
      <c r="E77" s="54"/>
      <c r="F77" s="54"/>
      <c r="G77" s="54"/>
      <c r="H77" s="55"/>
      <c r="I77" s="152"/>
      <c r="J77" s="120" t="s">
        <v>946</v>
      </c>
      <c r="K77" s="429">
        <f>'BL mil. lei'!K77/'BL mil. lei'!K$40*100</f>
        <v>4.6126739481854635</v>
      </c>
      <c r="L77" s="429">
        <f>'BL mil. lei'!L77/'BL mil. lei'!L$40*100</f>
        <v>6.217416648194216</v>
      </c>
      <c r="M77" s="429">
        <f>'BL mil. lei'!M77/'BL mil. lei'!M$40*100</f>
        <v>6.659732728189612</v>
      </c>
      <c r="N77" s="433">
        <f>'BL mil. lei'!N77/'BL mil. lei'!N$40*100</f>
        <v>6.485998054966345</v>
      </c>
    </row>
    <row r="78" spans="1:14" ht="15.75">
      <c r="A78" s="54"/>
      <c r="B78" s="54"/>
      <c r="C78" s="54"/>
      <c r="D78" s="54"/>
      <c r="E78" s="54"/>
      <c r="F78" s="54"/>
      <c r="G78" s="54"/>
      <c r="H78" s="55"/>
      <c r="I78" s="152"/>
      <c r="J78" s="121" t="s">
        <v>947</v>
      </c>
      <c r="K78" s="429">
        <f>'BL mil. lei'!K78/'BL mil. lei'!K$40*100</f>
        <v>4.750378473618036</v>
      </c>
      <c r="L78" s="429">
        <f>'BL mil. lei'!L78/'BL mil. lei'!L$40*100</f>
        <v>3.2355524904969504</v>
      </c>
      <c r="M78" s="429">
        <f>'BL mil. lei'!M78/'BL mil. lei'!M$40*100</f>
        <v>3.1053013111447303</v>
      </c>
      <c r="N78" s="433">
        <f>'BL mil. lei'!N78/'BL mil. lei'!N$40*100</f>
        <v>3.0178652106992168</v>
      </c>
    </row>
    <row r="79" spans="1:14" ht="15.75">
      <c r="A79" s="54"/>
      <c r="B79" s="54"/>
      <c r="C79" s="54"/>
      <c r="D79" s="54"/>
      <c r="E79" s="54"/>
      <c r="F79" s="54"/>
      <c r="G79" s="54"/>
      <c r="H79" s="55"/>
      <c r="I79" s="150" t="s">
        <v>895</v>
      </c>
      <c r="J79" s="122" t="s">
        <v>963</v>
      </c>
      <c r="K79" s="439">
        <f>'BL mil. lei'!K79/'BL mil. lei'!K$40*100</f>
        <v>0.6303617095888536</v>
      </c>
      <c r="L79" s="439">
        <f>'BL mil. lei'!L79/'BL mil. lei'!L$40*100</f>
        <v>0.7126261257932893</v>
      </c>
      <c r="M79" s="439">
        <f>'BL mil. lei'!M79/'BL mil. lei'!M$40*100</f>
        <v>0.7083648512355017</v>
      </c>
      <c r="N79" s="440">
        <f>'BL mil. lei'!N79/'BL mil. lei'!N$40*100</f>
        <v>0.7052661403334126</v>
      </c>
    </row>
    <row r="80" spans="1:14" ht="15.75">
      <c r="A80" s="54"/>
      <c r="B80" s="54"/>
      <c r="C80" s="54"/>
      <c r="D80" s="54"/>
      <c r="E80" s="54"/>
      <c r="F80" s="54"/>
      <c r="G80" s="54"/>
      <c r="H80" s="55"/>
      <c r="I80" s="152"/>
      <c r="J80" s="120" t="s">
        <v>946</v>
      </c>
      <c r="K80" s="429">
        <f>'BL mil. lei'!K80/'BL mil. lei'!K$40*100</f>
        <v>0.5884516366311143</v>
      </c>
      <c r="L80" s="429">
        <f>'BL mil. lei'!L80/'BL mil. lei'!L$40*100</f>
        <v>0.672397231595281</v>
      </c>
      <c r="M80" s="429">
        <f>'BL mil. lei'!M80/'BL mil. lei'!M$40*100</f>
        <v>0.669755421079173</v>
      </c>
      <c r="N80" s="433">
        <f>'BL mil. lei'!N80/'BL mil. lei'!N$40*100</f>
        <v>0.6677438375360866</v>
      </c>
    </row>
    <row r="81" spans="1:14" ht="15.75">
      <c r="A81" s="54"/>
      <c r="B81" s="54"/>
      <c r="C81" s="54"/>
      <c r="D81" s="54"/>
      <c r="E81" s="54"/>
      <c r="F81" s="54"/>
      <c r="G81" s="54"/>
      <c r="H81" s="55"/>
      <c r="I81" s="152"/>
      <c r="J81" s="121" t="s">
        <v>947</v>
      </c>
      <c r="K81" s="429">
        <f>'BL mil. lei'!K81/'BL mil. lei'!K$40*100</f>
        <v>0.041910072957739256</v>
      </c>
      <c r="L81" s="429">
        <f>'BL mil. lei'!L81/'BL mil. lei'!L$40*100</f>
        <v>0.040228894198008264</v>
      </c>
      <c r="M81" s="429">
        <f>'BL mil. lei'!M81/'BL mil. lei'!M$40*100</f>
        <v>0.0386094301563288</v>
      </c>
      <c r="N81" s="433">
        <f>'BL mil. lei'!N81/'BL mil. lei'!N$40*100</f>
        <v>0.03752230279732597</v>
      </c>
    </row>
    <row r="82" spans="1:14" ht="15.75">
      <c r="A82" s="54"/>
      <c r="B82" s="54"/>
      <c r="C82" s="54"/>
      <c r="D82" s="54"/>
      <c r="E82" s="54"/>
      <c r="F82" s="54"/>
      <c r="G82" s="54"/>
      <c r="H82" s="55"/>
      <c r="I82" s="150" t="s">
        <v>896</v>
      </c>
      <c r="J82" s="122" t="s">
        <v>967</v>
      </c>
      <c r="K82" s="439">
        <f>'BL mil. lei'!K82/'BL mil. lei'!K$40*100</f>
        <v>2.005696348691807</v>
      </c>
      <c r="L82" s="439">
        <f>'BL mil. lei'!L82/'BL mil. lei'!L$40*100</f>
        <v>1.9884567703586942</v>
      </c>
      <c r="M82" s="439">
        <f>'BL mil. lei'!M82/'BL mil. lei'!M$40*100</f>
        <v>1.9974470499243568</v>
      </c>
      <c r="N82" s="440">
        <f>'BL mil. lei'!N82/'BL mil. lei'!N$40*100</f>
        <v>1.9771956290346047</v>
      </c>
    </row>
    <row r="83" spans="1:14" ht="15.75">
      <c r="A83" s="54"/>
      <c r="B83" s="54"/>
      <c r="C83" s="54"/>
      <c r="D83" s="54"/>
      <c r="E83" s="54"/>
      <c r="F83" s="54"/>
      <c r="G83" s="54"/>
      <c r="H83" s="55"/>
      <c r="I83" s="152"/>
      <c r="J83" s="120" t="s">
        <v>946</v>
      </c>
      <c r="K83" s="429">
        <f>'BL mil. lei'!K83/'BL mil. lei'!K$40*100</f>
        <v>1.8850979754868837</v>
      </c>
      <c r="L83" s="429">
        <f>'BL mil. lei'!L83/'BL mil. lei'!L$40*100</f>
        <v>1.8743380704908748</v>
      </c>
      <c r="M83" s="429">
        <f>'BL mil. lei'!M83/'BL mil. lei'!M$40*100</f>
        <v>1.8879223398890568</v>
      </c>
      <c r="N83" s="433">
        <f>'BL mil. lei'!N83/'BL mil. lei'!N$40*100</f>
        <v>1.8707548108952519</v>
      </c>
    </row>
    <row r="84" spans="1:14" ht="15.75">
      <c r="A84" s="54"/>
      <c r="B84" s="54"/>
      <c r="C84" s="54"/>
      <c r="D84" s="54"/>
      <c r="E84" s="54"/>
      <c r="F84" s="54"/>
      <c r="G84" s="54"/>
      <c r="H84" s="55"/>
      <c r="I84" s="152"/>
      <c r="J84" s="121" t="s">
        <v>947</v>
      </c>
      <c r="K84" s="429">
        <f>'BL mil. lei'!K84/'BL mil. lei'!K$40*100</f>
        <v>0.12059837320492314</v>
      </c>
      <c r="L84" s="429">
        <f>'BL mil. lei'!L84/'BL mil. lei'!L$40*100</f>
        <v>0.11411869986781935</v>
      </c>
      <c r="M84" s="429">
        <f>'BL mil. lei'!M84/'BL mil. lei'!M$40*100</f>
        <v>0.10952471003530004</v>
      </c>
      <c r="N84" s="433">
        <f>'BL mil. lei'!N84/'BL mil. lei'!N$40*100</f>
        <v>0.10644081813935323</v>
      </c>
    </row>
    <row r="85" spans="1:14" ht="15.75">
      <c r="A85" s="54"/>
      <c r="B85" s="54"/>
      <c r="C85" s="54"/>
      <c r="D85" s="54"/>
      <c r="E85" s="54"/>
      <c r="F85" s="54"/>
      <c r="G85" s="54"/>
      <c r="H85" s="55"/>
      <c r="I85" s="150" t="s">
        <v>897</v>
      </c>
      <c r="J85" s="122" t="s">
        <v>1009</v>
      </c>
      <c r="K85" s="439">
        <f>'BL mil. lei'!K85/'BL mil. lei'!K$40*100</f>
        <v>4.167058682655216</v>
      </c>
      <c r="L85" s="439">
        <f>'BL mil. lei'!L85/'BL mil. lei'!L$40*100</f>
        <v>4.443240314277974</v>
      </c>
      <c r="M85" s="439">
        <f>'BL mil. lei'!M85/'BL mil. lei'!M$40*100</f>
        <v>4.403838880484115</v>
      </c>
      <c r="N85" s="440">
        <f>'BL mil. lei'!N85/'BL mil. lei'!N$40*100</f>
        <v>4.397001278821341</v>
      </c>
    </row>
    <row r="86" spans="1:14" ht="15.75">
      <c r="A86" s="54"/>
      <c r="B86" s="54"/>
      <c r="C86" s="54"/>
      <c r="D86" s="54"/>
      <c r="E86" s="54"/>
      <c r="F86" s="54"/>
      <c r="G86" s="54"/>
      <c r="H86" s="55"/>
      <c r="I86" s="152"/>
      <c r="J86" s="120" t="s">
        <v>946</v>
      </c>
      <c r="K86" s="429">
        <f>'BL mil. lei'!K86/'BL mil. lei'!K$40*100</f>
        <v>4.031920080056792</v>
      </c>
      <c r="L86" s="429">
        <f>'BL mil. lei'!L86/'BL mil. lei'!L$40*100</f>
        <v>4.359498534518854</v>
      </c>
      <c r="M86" s="429">
        <f>'BL mil. lei'!M86/'BL mil. lei'!M$40*100</f>
        <v>4.3234682299546146</v>
      </c>
      <c r="N86" s="433">
        <f>'BL mil. lei'!N86/'BL mil. lei'!N$40*100</f>
        <v>4.318893628100376</v>
      </c>
    </row>
    <row r="87" spans="1:14" ht="15.75">
      <c r="A87" s="54"/>
      <c r="B87" s="54"/>
      <c r="C87" s="54"/>
      <c r="D87" s="54"/>
      <c r="E87" s="54"/>
      <c r="F87" s="54"/>
      <c r="G87" s="54"/>
      <c r="H87" s="55"/>
      <c r="I87" s="152"/>
      <c r="J87" s="121" t="s">
        <v>947</v>
      </c>
      <c r="K87" s="429">
        <f>'BL mil. lei'!K87/'BL mil. lei'!K$40*100</f>
        <v>0.1351386025984245</v>
      </c>
      <c r="L87" s="429">
        <f>'BL mil. lei'!L87/'BL mil. lei'!L$40*100</f>
        <v>0.08374177975911923</v>
      </c>
      <c r="M87" s="429">
        <f>'BL mil. lei'!M87/'BL mil. lei'!M$40*100</f>
        <v>0.08037065052950075</v>
      </c>
      <c r="N87" s="433">
        <f>'BL mil. lei'!N87/'BL mil. lei'!N$40*100</f>
        <v>0.07810765072096425</v>
      </c>
    </row>
    <row r="88" spans="1:14" ht="15.75">
      <c r="A88" s="54"/>
      <c r="B88" s="54"/>
      <c r="C88" s="54"/>
      <c r="D88" s="54"/>
      <c r="E88" s="54"/>
      <c r="F88" s="54"/>
      <c r="G88" s="54"/>
      <c r="H88" s="55"/>
      <c r="I88" s="150" t="s">
        <v>898</v>
      </c>
      <c r="J88" s="122" t="s">
        <v>964</v>
      </c>
      <c r="K88" s="439">
        <f>'BL mil. lei'!K88/'BL mil. lei'!K$40*100</f>
        <v>58.077097428090006</v>
      </c>
      <c r="L88" s="439">
        <f>'BL mil. lei'!L88/'BL mil. lei'!L$40*100</f>
        <v>57.738315148231166</v>
      </c>
      <c r="M88" s="439">
        <f>'BL mil. lei'!M88/'BL mil. lei'!M$40*100</f>
        <v>56.89060136157338</v>
      </c>
      <c r="N88" s="440">
        <f>'BL mil. lei'!N88/'BL mil. lei'!N$40*100</f>
        <v>57.40835751862715</v>
      </c>
    </row>
    <row r="89" spans="1:14" ht="15.75">
      <c r="A89" s="54"/>
      <c r="B89" s="54"/>
      <c r="C89" s="54"/>
      <c r="D89" s="54"/>
      <c r="E89" s="54"/>
      <c r="F89" s="54"/>
      <c r="G89" s="54"/>
      <c r="H89" s="55"/>
      <c r="I89" s="152"/>
      <c r="J89" s="120" t="s">
        <v>946</v>
      </c>
      <c r="K89" s="429">
        <f>'BL mil. lei'!K89/'BL mil. lei'!K$40*100</f>
        <v>57.83162414362325</v>
      </c>
      <c r="L89" s="429">
        <f>'BL mil. lei'!L89/'BL mil. lei'!L$40*100</f>
        <v>57.50350976576932</v>
      </c>
      <c r="M89" s="429">
        <f>'BL mil. lei'!M89/'BL mil. lei'!M$40*100</f>
        <v>56.66524836106909</v>
      </c>
      <c r="N89" s="433">
        <f>'BL mil. lei'!N89/'BL mil. lei'!N$40*100</f>
        <v>57.18934979209581</v>
      </c>
    </row>
    <row r="90" spans="1:14" ht="15.75">
      <c r="A90" s="54"/>
      <c r="B90" s="54"/>
      <c r="C90" s="54"/>
      <c r="D90" s="54"/>
      <c r="E90" s="54"/>
      <c r="F90" s="54"/>
      <c r="G90" s="54"/>
      <c r="H90" s="55"/>
      <c r="I90" s="152"/>
      <c r="J90" s="121" t="s">
        <v>947</v>
      </c>
      <c r="K90" s="429">
        <f>'BL mil. lei'!K90/'BL mil. lei'!K$40*100</f>
        <v>0.24547328446675845</v>
      </c>
      <c r="L90" s="429">
        <f>'BL mil. lei'!L90/'BL mil. lei'!L$40*100</f>
        <v>0.23480538246184413</v>
      </c>
      <c r="M90" s="429">
        <f>'BL mil. lei'!M90/'BL mil. lei'!M$40*100</f>
        <v>0.22535300050428642</v>
      </c>
      <c r="N90" s="433">
        <f>'BL mil. lei'!N90/'BL mil. lei'!N$40*100</f>
        <v>0.21900772653133116</v>
      </c>
    </row>
    <row r="91" spans="1:14" ht="15.75">
      <c r="A91" s="54"/>
      <c r="B91" s="54"/>
      <c r="C91" s="54"/>
      <c r="D91" s="54"/>
      <c r="E91" s="54"/>
      <c r="F91" s="54"/>
      <c r="G91" s="54"/>
      <c r="H91" s="55"/>
      <c r="I91" s="150" t="s">
        <v>899</v>
      </c>
      <c r="J91" s="122" t="s">
        <v>965</v>
      </c>
      <c r="K91" s="439">
        <f>'BL mil. lei'!K91/'BL mil. lei'!K$40*100</f>
        <v>7.742244498233789</v>
      </c>
      <c r="L91" s="439">
        <f>'BL mil. lei'!L91/'BL mil. lei'!L$40*100</f>
        <v>7.902104217465908</v>
      </c>
      <c r="M91" s="439">
        <f>'BL mil. lei'!M91/'BL mil. lei'!M$40*100</f>
        <v>7.8558371154815925</v>
      </c>
      <c r="N91" s="440">
        <f>'BL mil. lei'!N91/'BL mil. lei'!N$40*100</f>
        <v>7.79621560774644</v>
      </c>
    </row>
    <row r="92" spans="1:14" ht="15.75">
      <c r="A92" s="54"/>
      <c r="B92" s="54"/>
      <c r="C92" s="54"/>
      <c r="D92" s="54"/>
      <c r="E92" s="54"/>
      <c r="F92" s="54"/>
      <c r="G92" s="54"/>
      <c r="H92" s="55"/>
      <c r="I92" s="152"/>
      <c r="J92" s="120" t="s">
        <v>946</v>
      </c>
      <c r="K92" s="429">
        <f>'BL mil. lei'!K92/'BL mil. lei'!K$40*100</f>
        <v>7.7354020373427295</v>
      </c>
      <c r="L92" s="429">
        <f>'BL mil. lei'!L92/'BL mil. lei'!L$40*100</f>
        <v>7.895536234739703</v>
      </c>
      <c r="M92" s="429">
        <f>'BL mil. lei'!M92/'BL mil. lei'!M$40*100</f>
        <v>7.849533535047907</v>
      </c>
      <c r="N92" s="433">
        <f>'BL mil. lei'!N92/'BL mil. lei'!N$40*100</f>
        <v>7.790089517493816</v>
      </c>
    </row>
    <row r="93" spans="1:14" ht="15.75">
      <c r="A93" s="54"/>
      <c r="B93" s="54"/>
      <c r="C93" s="54"/>
      <c r="D93" s="54"/>
      <c r="E93" s="54"/>
      <c r="F93" s="54"/>
      <c r="G93" s="54"/>
      <c r="H93" s="55"/>
      <c r="I93" s="152"/>
      <c r="J93" s="121" t="s">
        <v>947</v>
      </c>
      <c r="K93" s="427">
        <f>'BL mil. lei'!K93/'BL mil. lei'!K$40*100</f>
        <v>0.00684246089105947</v>
      </c>
      <c r="L93" s="427">
        <f>'BL mil. lei'!L93/'BL mil. lei'!L$40*100</f>
        <v>0.00656798272620543</v>
      </c>
      <c r="M93" s="427">
        <f>'BL mil. lei'!M93/'BL mil. lei'!M$40*100</f>
        <v>0.006303580433686335</v>
      </c>
      <c r="N93" s="434">
        <f>'BL mil. lei'!N93/'BL mil. lei'!N$40*100</f>
        <v>0.006126090252624648</v>
      </c>
    </row>
    <row r="94" spans="1:14" ht="15.75">
      <c r="A94" s="54"/>
      <c r="B94" s="54"/>
      <c r="C94" s="54"/>
      <c r="D94" s="54"/>
      <c r="E94" s="54"/>
      <c r="F94" s="54"/>
      <c r="G94" s="54"/>
      <c r="H94" s="55"/>
      <c r="I94" s="150" t="s">
        <v>900</v>
      </c>
      <c r="J94" s="122" t="s">
        <v>966</v>
      </c>
      <c r="K94" s="441">
        <f>'BL mil. lei'!K94/'BL mil. lei'!K$40*100</f>
        <v>0.01625084461626624</v>
      </c>
      <c r="L94" s="441">
        <f>'BL mil. lei'!L94/'BL mil. lei'!L$40*100</f>
        <v>0.015598958974737896</v>
      </c>
      <c r="M94" s="441">
        <f>'BL mil. lei'!M94/'BL mil. lei'!M$40*100</f>
        <v>0.015758951084215832</v>
      </c>
      <c r="N94" s="442">
        <f>'BL mil. lei'!N94/'BL mil. lei'!N$40*100</f>
        <v>0.015315225631561617</v>
      </c>
    </row>
    <row r="95" spans="1:14" ht="15.75">
      <c r="A95" s="54"/>
      <c r="B95" s="54"/>
      <c r="C95" s="54"/>
      <c r="D95" s="54"/>
      <c r="E95" s="54"/>
      <c r="F95" s="54"/>
      <c r="G95" s="54"/>
      <c r="H95" s="55"/>
      <c r="I95" s="152"/>
      <c r="J95" s="120" t="s">
        <v>946</v>
      </c>
      <c r="K95" s="427">
        <f>'BL mil. lei'!K95/'BL mil. lei'!K$40*100</f>
        <v>0.01625084461626624</v>
      </c>
      <c r="L95" s="427">
        <f>'BL mil. lei'!L95/'BL mil. lei'!L$40*100</f>
        <v>0.015598958974737896</v>
      </c>
      <c r="M95" s="427">
        <f>'BL mil. lei'!M95/'BL mil. lei'!M$40*100</f>
        <v>0.015758951084215832</v>
      </c>
      <c r="N95" s="434">
        <f>'BL mil. lei'!N95/'BL mil. lei'!N$40*100</f>
        <v>0.015315225631561617</v>
      </c>
    </row>
    <row r="96" spans="1:14" ht="16.5" thickBot="1">
      <c r="A96" s="54"/>
      <c r="B96" s="54"/>
      <c r="C96" s="54"/>
      <c r="D96" s="54"/>
      <c r="E96" s="54"/>
      <c r="F96" s="54"/>
      <c r="G96" s="54"/>
      <c r="H96" s="55"/>
      <c r="I96" s="436"/>
      <c r="J96" s="121" t="s">
        <v>947</v>
      </c>
      <c r="K96" s="437">
        <f>'BL mil. lei'!K96/'BL mil. lei'!K$40*100</f>
        <v>0</v>
      </c>
      <c r="L96" s="437">
        <f>'BL mil. lei'!L96/'BL mil. lei'!L$40*100</f>
        <v>0</v>
      </c>
      <c r="M96" s="437">
        <f>'BL mil. lei'!M96/'BL mil. lei'!M$40*100</f>
        <v>0</v>
      </c>
      <c r="N96" s="438">
        <f>'BL mil. lei'!N96/'BL mil. lei'!N$40*100</f>
        <v>0</v>
      </c>
    </row>
    <row r="97" spans="1:14" ht="19.5" hidden="1" thickTop="1">
      <c r="A97" s="54"/>
      <c r="B97" s="54"/>
      <c r="C97" s="54"/>
      <c r="D97" s="54"/>
      <c r="E97" s="54"/>
      <c r="F97" s="54"/>
      <c r="G97" s="54"/>
      <c r="H97" s="55"/>
      <c r="I97" s="99"/>
      <c r="J97" s="109" t="s">
        <v>882</v>
      </c>
      <c r="K97" s="47">
        <f>K7-K40+0.1</f>
        <v>0.1</v>
      </c>
      <c r="L97" s="47">
        <f>L7-L40</f>
        <v>0</v>
      </c>
      <c r="M97" s="47">
        <f>M7-M40</f>
        <v>0</v>
      </c>
      <c r="N97" s="47">
        <f>N7-N40</f>
        <v>0</v>
      </c>
    </row>
    <row r="98" spans="1:14" ht="15" hidden="1">
      <c r="A98" s="54"/>
      <c r="B98" s="54"/>
      <c r="C98" s="54"/>
      <c r="D98" s="54"/>
      <c r="E98" s="54"/>
      <c r="F98" s="54"/>
      <c r="G98" s="54"/>
      <c r="H98" s="55"/>
      <c r="I98" s="103"/>
      <c r="J98" s="38"/>
      <c r="K98" s="59"/>
      <c r="L98" s="59"/>
      <c r="M98" s="59"/>
      <c r="N98" s="71"/>
    </row>
    <row r="99" spans="9:14" ht="19.5" hidden="1" thickBot="1">
      <c r="I99" s="155"/>
      <c r="J99" s="158" t="s">
        <v>881</v>
      </c>
      <c r="K99" s="84">
        <f>'BL mil. lei'!K99/'BL mil. lei'!K$99*100</f>
        <v>100</v>
      </c>
      <c r="L99" s="84">
        <f>'BL mil. lei'!L99/'BL mil. lei'!L$99*100</f>
        <v>100</v>
      </c>
      <c r="M99" s="84">
        <f>'BL mil. lei'!M99/'BL mil. lei'!M$99*100</f>
        <v>100</v>
      </c>
      <c r="N99" s="84" t="e">
        <f>'BL mil. lei'!N99/'BL mil. lei'!N$99*100</f>
        <v>#DIV/0!</v>
      </c>
    </row>
    <row r="100" spans="9:14" ht="20.25" hidden="1" thickBot="1" thickTop="1">
      <c r="I100" s="88"/>
      <c r="J100" s="159"/>
      <c r="K100" s="84">
        <f>'BL mil. lei'!K100/'BL mil. lei'!K$99*100</f>
        <v>0</v>
      </c>
      <c r="L100" s="84">
        <f>'BL mil. lei'!L100/'BL mil. lei'!L$99*100</f>
        <v>0</v>
      </c>
      <c r="M100" s="84">
        <f>'BL mil. lei'!M100/'BL mil. lei'!M$99*100</f>
        <v>0</v>
      </c>
      <c r="N100" s="84" t="e">
        <f>'BL mil. lei'!N100/'BL mil. lei'!N$99*100</f>
        <v>#DIV/0!</v>
      </c>
    </row>
    <row r="101" spans="9:14" ht="20.25" hidden="1" thickBot="1" thickTop="1">
      <c r="I101" s="100" t="s">
        <v>11</v>
      </c>
      <c r="J101" s="110" t="s">
        <v>50</v>
      </c>
      <c r="K101" s="84">
        <f>'BL mil. lei'!K101/'BL mil. lei'!K$99*100</f>
        <v>10.884353741496604</v>
      </c>
      <c r="L101" s="84">
        <f>'BL mil. lei'!L101/'BL mil. lei'!L$99*100</f>
        <v>0</v>
      </c>
      <c r="M101" s="84">
        <f>'BL mil. lei'!M101/'BL mil. lei'!M$99*100</f>
        <v>0</v>
      </c>
      <c r="N101" s="84" t="e">
        <f>'BL mil. lei'!N101/'BL mil. lei'!N$99*100</f>
        <v>#DIV/0!</v>
      </c>
    </row>
    <row r="102" spans="9:14" ht="20.25" hidden="1" thickBot="1" thickTop="1">
      <c r="I102" s="103" t="s">
        <v>51</v>
      </c>
      <c r="J102" s="114" t="s">
        <v>52</v>
      </c>
      <c r="K102" s="84">
        <f>'BL mil. lei'!K102/'BL mil. lei'!K$99*100</f>
        <v>10.884353741496604</v>
      </c>
      <c r="L102" s="84">
        <f>'BL mil. lei'!L102/'BL mil. lei'!L$99*100</f>
        <v>0</v>
      </c>
      <c r="M102" s="84">
        <f>'BL mil. lei'!M102/'BL mil. lei'!M$99*100</f>
        <v>0</v>
      </c>
      <c r="N102" s="84" t="e">
        <f>'BL mil. lei'!N102/'BL mil. lei'!N$99*100</f>
        <v>#DIV/0!</v>
      </c>
    </row>
    <row r="103" spans="9:14" ht="20.25" hidden="1" thickBot="1" thickTop="1">
      <c r="I103" s="104" t="s">
        <v>76</v>
      </c>
      <c r="J103" s="113" t="s">
        <v>903</v>
      </c>
      <c r="K103" s="84">
        <f>'BL mil. lei'!K103/'BL mil. lei'!K$99*100</f>
        <v>10.884353741496604</v>
      </c>
      <c r="L103" s="84">
        <f>'BL mil. lei'!L103/'BL mil. lei'!L$99*100</f>
        <v>0</v>
      </c>
      <c r="M103" s="84">
        <f>'BL mil. lei'!M103/'BL mil. lei'!M$99*100</f>
        <v>0</v>
      </c>
      <c r="N103" s="84" t="e">
        <f>'BL mil. lei'!N103/'BL mil. lei'!N$99*100</f>
        <v>#DIV/0!</v>
      </c>
    </row>
    <row r="104" spans="9:14" ht="20.25" hidden="1" thickBot="1" thickTop="1">
      <c r="I104" s="100" t="s">
        <v>12</v>
      </c>
      <c r="J104" s="110" t="s">
        <v>463</v>
      </c>
      <c r="K104" s="209">
        <f>'BL mil. lei'!K104/'BL mil. lei'!K$99*100</f>
        <v>-77.38095238095242</v>
      </c>
      <c r="L104" s="209">
        <f>'BL mil. lei'!L104/'BL mil. lei'!L$99*100</f>
        <v>100</v>
      </c>
      <c r="M104" s="209">
        <f>'BL mil. lei'!M104/'BL mil. lei'!M$99*100</f>
        <v>100</v>
      </c>
      <c r="N104" s="209" t="e">
        <f>'BL mil. lei'!N104/'BL mil. lei'!N$99*100</f>
        <v>#DIV/0!</v>
      </c>
    </row>
    <row r="105" spans="9:14" ht="16.5" hidden="1" thickBot="1" thickTop="1">
      <c r="I105" s="137" t="s">
        <v>693</v>
      </c>
      <c r="J105" s="114" t="s">
        <v>694</v>
      </c>
      <c r="K105" s="173">
        <f>'BL mil. lei'!K105/'BL mil. lei'!K$99*100</f>
        <v>-88.43537414965989</v>
      </c>
      <c r="L105" s="173">
        <f>'BL mil. lei'!L105/'BL mil. lei'!L$99*100</f>
        <v>0</v>
      </c>
      <c r="M105" s="173">
        <f>'BL mil. lei'!M105/'BL mil. lei'!M$99*100</f>
        <v>0</v>
      </c>
      <c r="N105" s="173" t="e">
        <f>'BL mil. lei'!N105/'BL mil. lei'!N$99*100</f>
        <v>#DIV/0!</v>
      </c>
    </row>
    <row r="106" spans="9:14" ht="16.5" hidden="1" thickBot="1" thickTop="1">
      <c r="I106" s="103" t="s">
        <v>742</v>
      </c>
      <c r="J106" s="114" t="s">
        <v>321</v>
      </c>
      <c r="K106" s="173">
        <f>'BL mil. lei'!K106/'BL mil. lei'!K$99*100</f>
        <v>-69.38775510204084</v>
      </c>
      <c r="L106" s="173">
        <f>'BL mil. lei'!L106/'BL mil. lei'!L$99*100</f>
        <v>-50.88932806324111</v>
      </c>
      <c r="M106" s="173">
        <f>'BL mil. lei'!M106/'BL mil. lei'!M$99*100</f>
        <v>-50.092421441774505</v>
      </c>
      <c r="N106" s="173" t="e">
        <f>'BL mil. lei'!N106/'BL mil. lei'!N$99*100</f>
        <v>#DIV/0!</v>
      </c>
    </row>
    <row r="107" spans="9:14" ht="16.5" hidden="1" thickBot="1" thickTop="1">
      <c r="I107" s="103" t="s">
        <v>841</v>
      </c>
      <c r="J107" s="114" t="s">
        <v>842</v>
      </c>
      <c r="K107" s="173">
        <f>'BL mil. lei'!K107/'BL mil. lei'!K$99*100</f>
        <v>80.44217687074833</v>
      </c>
      <c r="L107" s="173">
        <f>'BL mil. lei'!L107/'BL mil. lei'!L$99*100</f>
        <v>150.88932806324112</v>
      </c>
      <c r="M107" s="173">
        <f>'BL mil. lei'!M107/'BL mil. lei'!M$99*100</f>
        <v>150.0924214417745</v>
      </c>
      <c r="N107" s="173" t="e">
        <f>'BL mil. lei'!N107/'BL mil. lei'!N$99*100</f>
        <v>#DIV/0!</v>
      </c>
    </row>
    <row r="108" spans="9:14" ht="16.5" hidden="1" thickBot="1" thickTop="1">
      <c r="I108" s="103"/>
      <c r="J108" s="113" t="s">
        <v>904</v>
      </c>
      <c r="K108" s="173">
        <f>'BL mil. lei'!K108/'BL mil. lei'!K$99*100</f>
        <v>226.36054421768716</v>
      </c>
      <c r="L108" s="173">
        <f>'BL mil. lei'!L108/'BL mil. lei'!L$99*100</f>
        <v>225.19762845849806</v>
      </c>
      <c r="M108" s="173">
        <f>'BL mil. lei'!M108/'BL mil. lei'!M$99*100</f>
        <v>222.92051756007396</v>
      </c>
      <c r="N108" s="173" t="e">
        <f>'BL mil. lei'!N108/'BL mil. lei'!N$99*100</f>
        <v>#DIV/0!</v>
      </c>
    </row>
    <row r="109" spans="9:14" ht="16.5" hidden="1" thickBot="1" thickTop="1">
      <c r="I109" s="103"/>
      <c r="J109" s="113" t="s">
        <v>907</v>
      </c>
      <c r="K109" s="173">
        <f>'BL mil. lei'!K109/'BL mil. lei'!K$99*100</f>
        <v>-145.91836734693885</v>
      </c>
      <c r="L109" s="173">
        <f>'BL mil. lei'!L109/'BL mil. lei'!L$99*100</f>
        <v>-74.30830039525694</v>
      </c>
      <c r="M109" s="173">
        <f>'BL mil. lei'!M109/'BL mil. lei'!M$99*100</f>
        <v>-72.82809611829946</v>
      </c>
      <c r="N109" s="173" t="e">
        <f>'BL mil. lei'!N109/'BL mil. lei'!N$99*100</f>
        <v>#DIV/0!</v>
      </c>
    </row>
    <row r="110" spans="9:14" ht="18.75" hidden="1" thickBot="1" thickTop="1">
      <c r="I110" s="100" t="s">
        <v>22</v>
      </c>
      <c r="J110" s="110" t="s">
        <v>873</v>
      </c>
      <c r="K110" s="208">
        <f>'BL mil. lei'!K110/'BL mil. lei'!K$99*100</f>
        <v>166.4965986394558</v>
      </c>
      <c r="L110" s="208">
        <f>'BL mil. lei'!L110/'BL mil. lei'!L$99*100</f>
        <v>0</v>
      </c>
      <c r="M110" s="208">
        <f>'BL mil. lei'!M110/'BL mil. lei'!M$99*100</f>
        <v>0</v>
      </c>
      <c r="N110" s="208" t="e">
        <f>'BL mil. lei'!N110/'BL mil. lei'!N$99*100</f>
        <v>#DIV/0!</v>
      </c>
    </row>
    <row r="111" spans="9:14" ht="15.75" hidden="1" thickTop="1">
      <c r="I111" s="103" t="s">
        <v>874</v>
      </c>
      <c r="J111" s="114" t="s">
        <v>901</v>
      </c>
      <c r="K111" s="18">
        <v>697</v>
      </c>
      <c r="L111" s="18">
        <v>599.1</v>
      </c>
      <c r="M111" s="18">
        <v>599.1</v>
      </c>
      <c r="N111" s="75">
        <v>599.1</v>
      </c>
    </row>
    <row r="112" spans="9:14" ht="15.75" hidden="1" thickBot="1">
      <c r="I112" s="140" t="s">
        <v>875</v>
      </c>
      <c r="J112" s="126" t="s">
        <v>902</v>
      </c>
      <c r="K112" s="81">
        <v>-599.1</v>
      </c>
      <c r="L112" s="81">
        <v>-599.1</v>
      </c>
      <c r="M112" s="81">
        <v>-599.1</v>
      </c>
      <c r="N112" s="82">
        <v>-599.1</v>
      </c>
    </row>
    <row r="113" spans="11:14" ht="15">
      <c r="K113" s="19"/>
      <c r="L113" s="19"/>
      <c r="M113" s="19"/>
      <c r="N113" s="19"/>
    </row>
  </sheetData>
  <sheetProtection/>
  <autoFilter ref="A5:J33"/>
  <mergeCells count="4">
    <mergeCell ref="M1:N1"/>
    <mergeCell ref="L4:N4"/>
    <mergeCell ref="L3:N3"/>
    <mergeCell ref="J2:N2"/>
  </mergeCells>
  <printOptions horizontalCentered="1"/>
  <pageMargins left="0.118110236220472" right="0.118110236220472" top="0.354330708661417" bottom="0.551181102362205" header="0.31496062992126" footer="0.31496062992126"/>
  <pageSetup horizontalDpi="600" verticalDpi="600" orientation="portrait" scale="7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FinTehInform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BACHEEV</dc:creator>
  <cp:keywords/>
  <dc:description/>
  <cp:lastModifiedBy>sandra</cp:lastModifiedBy>
  <cp:lastPrinted>2016-09-19T07:10:07Z</cp:lastPrinted>
  <dcterms:created xsi:type="dcterms:W3CDTF">2013-01-11T15:34:51Z</dcterms:created>
  <dcterms:modified xsi:type="dcterms:W3CDTF">2016-10-10T07:37:36Z</dcterms:modified>
  <cp:category/>
  <cp:version/>
  <cp:contentType/>
  <cp:contentStatus/>
</cp:coreProperties>
</file>